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sslegal-my.sharepoint.com/personal/ssager_sagerlegal_com/Documents/ROTARY/18-19 Planning/"/>
    </mc:Choice>
  </mc:AlternateContent>
  <xr:revisionPtr revIDLastSave="0" documentId="8_{B6AF85A0-9610-4E69-8E3A-E0F8BE931091}" xr6:coauthVersionLast="34" xr6:coauthVersionMax="34" xr10:uidLastSave="{00000000-0000-0000-0000-000000000000}"/>
  <bookViews>
    <workbookView xWindow="0" yWindow="0" windowWidth="19200" windowHeight="11370" xr2:uid="{00000000-000D-0000-FFFF-FFFF00000000}"/>
  </bookViews>
  <sheets>
    <sheet name="Club Entry Form " sheetId="8" r:id="rId1"/>
    <sheet name="Ref. Equations" sheetId="5" r:id="rId2"/>
  </sheets>
  <definedNames>
    <definedName name="_xlnm.Print_Area" localSheetId="0">'Club Entry Form '!$A$2:$K$148</definedName>
    <definedName name="_xlnm.Print_Area" localSheetId="1">'Ref. Equations'!$A$2:$K$19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1" i="8" l="1"/>
  <c r="G126" i="8"/>
  <c r="G113" i="8"/>
  <c r="G94" i="8"/>
  <c r="G71" i="8"/>
  <c r="G44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5" i="8"/>
  <c r="I124" i="8"/>
  <c r="I123" i="8"/>
  <c r="I122" i="8"/>
  <c r="I121" i="8"/>
  <c r="I120" i="8"/>
  <c r="I119" i="8"/>
  <c r="I118" i="8"/>
  <c r="I117" i="8"/>
  <c r="I116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94" i="8" s="1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71" i="8" s="1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G28" i="8"/>
  <c r="I113" i="8" l="1"/>
  <c r="I141" i="8"/>
  <c r="I44" i="8"/>
  <c r="G144" i="8"/>
  <c r="I126" i="8"/>
  <c r="I10" i="8"/>
  <c r="E28" i="8"/>
  <c r="I16" i="5"/>
  <c r="K16" i="5" s="1"/>
  <c r="I14" i="5"/>
  <c r="K14" i="5" s="1"/>
  <c r="I10" i="5"/>
  <c r="I12" i="5"/>
  <c r="K12" i="5" s="1"/>
  <c r="I18" i="5"/>
  <c r="K18" i="5" s="1"/>
  <c r="K10" i="5"/>
  <c r="I28" i="8" l="1"/>
  <c r="I144" i="8" s="1"/>
  <c r="C7" i="8"/>
</calcChain>
</file>

<file path=xl/sharedStrings.xml><?xml version="1.0" encoding="utf-8"?>
<sst xmlns="http://schemas.openxmlformats.org/spreadsheetml/2006/main" count="322" uniqueCount="193">
  <si>
    <t>Max Pts</t>
  </si>
  <si>
    <t>Rotary Club of</t>
  </si>
  <si>
    <t>Points per</t>
  </si>
  <si>
    <t>No. of</t>
  </si>
  <si>
    <t>&lt;-- Max Points Check</t>
  </si>
  <si>
    <t xml:space="preserve">Total Points Claimed = </t>
  </si>
  <si>
    <t>Does club have a standing Membership Committee?</t>
  </si>
  <si>
    <t>Club donation to Polio Fund</t>
  </si>
  <si>
    <t>Does club create social opportunities for potential members &amp; their spouses</t>
  </si>
  <si>
    <t>&lt;-- Points 
claimed by club</t>
  </si>
  <si>
    <t xml:space="preserve">TOTAL Club Points = </t>
  </si>
  <si>
    <t>Club sponsors an Interact Club</t>
  </si>
  <si>
    <t>No Limit</t>
  </si>
  <si>
    <t>Number of members who attended</t>
  </si>
  <si>
    <t>$Amount donated to Polio Eradication</t>
  </si>
  <si>
    <t>No. of socials per year</t>
  </si>
  <si>
    <t xml:space="preserve">      A/   Membership</t>
  </si>
  <si>
    <t>Please enter club information into the yellow cells!</t>
  </si>
  <si>
    <t>Number of member-days attended</t>
  </si>
  <si>
    <t>Automatic; [(N2-N1)/N1] x 4500</t>
  </si>
  <si>
    <t>Formula</t>
  </si>
  <si>
    <r>
      <rPr>
        <b/>
        <sz val="12"/>
        <color theme="1"/>
        <rFont val="Arial"/>
        <family val="2"/>
      </rPr>
      <t>N1</t>
    </r>
    <r>
      <rPr>
        <sz val="12"/>
        <color theme="1"/>
        <rFont val="Arial"/>
        <family val="2"/>
      </rPr>
      <t>, No. of Members at</t>
    </r>
    <r>
      <rPr>
        <b/>
        <sz val="12"/>
        <color theme="1"/>
        <rFont val="Arial"/>
        <family val="2"/>
      </rPr>
      <t xml:space="preserve"> July 1, 2015</t>
    </r>
  </si>
  <si>
    <r>
      <rPr>
        <b/>
        <sz val="12"/>
        <color theme="1"/>
        <rFont val="Arial"/>
        <family val="2"/>
      </rPr>
      <t>N2</t>
    </r>
    <r>
      <rPr>
        <sz val="12"/>
        <color theme="1"/>
        <rFont val="Arial"/>
        <family val="2"/>
      </rPr>
      <t xml:space="preserve">, No. of Members at </t>
    </r>
    <r>
      <rPr>
        <b/>
        <sz val="12"/>
        <color theme="1"/>
        <rFont val="Arial"/>
        <family val="2"/>
      </rPr>
      <t>April 1, 2016</t>
    </r>
  </si>
  <si>
    <t>Members attended District Membership Forum, October 14, 2015</t>
  </si>
  <si>
    <t>Club participated in other Friendship Exchanges</t>
  </si>
  <si>
    <t>Net Membership Increase. (Enter numbers N1 &amp; N2 above)</t>
  </si>
  <si>
    <t>Club Members that chair District Committees</t>
  </si>
  <si>
    <t>Club sponsors an Earlyact Club</t>
  </si>
  <si>
    <t>Club hosts an Inbound ESSEX International Exchange student</t>
  </si>
  <si>
    <t>Club Members that participate on District Committees (not Committee Chairs)</t>
  </si>
  <si>
    <r>
      <t xml:space="preserve">Enter NUMBER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, if YES</t>
    </r>
  </si>
  <si>
    <r>
      <t xml:space="preserve">Enter NUMBER </t>
    </r>
    <r>
      <rPr>
        <b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, if YES</t>
    </r>
  </si>
  <si>
    <t>Enter NUMBER 1, if YES</t>
  </si>
  <si>
    <t>10 pts per 
$50 donated</t>
  </si>
  <si>
    <t>Number of occasions per year</t>
  </si>
  <si>
    <t>Number of District Committee chairs</t>
  </si>
  <si>
    <t>Equations used in Club Entry Form tab</t>
  </si>
  <si>
    <t>D-7910 Club Planning Worksheet</t>
  </si>
  <si>
    <t>&lt;-- Date each line was checked for accuracy, incl. the Math and Max. Points Test</t>
  </si>
  <si>
    <t>Club Members that are Assistant Governors</t>
  </si>
  <si>
    <t>Number of members attended</t>
  </si>
  <si>
    <t>Number of RYLA 2018 students the club sponsored</t>
  </si>
  <si>
    <t>Club sponsors a Rotaract Club</t>
  </si>
  <si>
    <t>Club holds joint meetings with an Interact or Rotaract club</t>
  </si>
  <si>
    <t>Number of social events per year</t>
  </si>
  <si>
    <t>Number of AGs</t>
  </si>
  <si>
    <t>Membership Attendance Report was entered monthly into the D-7910 website database</t>
  </si>
  <si>
    <t>N1, No. of Members at July 1, 2018</t>
  </si>
  <si>
    <t>Induct new members from businesses/professions not currently in your club</t>
  </si>
  <si>
    <t>Club has net increase in women</t>
  </si>
  <si>
    <t>Apply for District Grant by June 1, 2018</t>
  </si>
  <si>
    <t>Participate in New Global Grant</t>
  </si>
  <si>
    <t>Achieve per Member giving $100</t>
  </si>
  <si>
    <t>Achieve per Member giving $125</t>
  </si>
  <si>
    <t>Achieve per Member giving $150</t>
  </si>
  <si>
    <t>Achieve per Member giving $175</t>
  </si>
  <si>
    <t>Achieve per Member giving $200</t>
  </si>
  <si>
    <t>New Paul Harris Members</t>
  </si>
  <si>
    <t>New Bequest Society Members</t>
  </si>
  <si>
    <t>Hold an event to raise fund/awareness for Polio</t>
  </si>
  <si>
    <t xml:space="preserve"> Points per</t>
  </si>
  <si>
    <t>Form Rotary Community Corps</t>
  </si>
  <si>
    <t>Joint hands on project with another club</t>
  </si>
  <si>
    <t xml:space="preserve">Member of the club applies for the travel team </t>
  </si>
  <si>
    <t>Club applied for the 2018-2019 Presidential Citation</t>
  </si>
  <si>
    <t>Start a Satellite club aimed at Millenials</t>
  </si>
  <si>
    <t>Create social opportunities for potential new members &amp; their spouses</t>
  </si>
  <si>
    <t>Net increase in retention by 1%</t>
  </si>
  <si>
    <t>Members attend Rotary Leadership Institute,2018-2019  Rotary year</t>
  </si>
  <si>
    <t>Members attended District Assembly April 28, 2018</t>
  </si>
  <si>
    <t>2020-2021 President Reported to District and RI by 7/1/18</t>
  </si>
  <si>
    <t>2019-2020 President Reported to District and  RI by 7/1/18</t>
  </si>
  <si>
    <t>Does club have a Website?</t>
  </si>
  <si>
    <t>Does the club have a Facebook page?</t>
  </si>
  <si>
    <t>Club posts projects with details activities, funds raised, hours worked on Rotary Showcase</t>
  </si>
  <si>
    <t>Club Board approved the 2018-2019 Club Budget by June 30, 2018</t>
  </si>
  <si>
    <t>Contribute to travel fund for Guatamala stove project</t>
  </si>
  <si>
    <t>Club hosts an outbound ESSEX International Exchange student</t>
  </si>
  <si>
    <t>Does Club have Instagram?</t>
  </si>
  <si>
    <t>Number of unique People of Action formatted posts on social media</t>
  </si>
  <si>
    <t>Club submits stories on service projects to district newsletter and/or for posting on District social media</t>
  </si>
  <si>
    <t>number of occasions per year</t>
  </si>
  <si>
    <t>Send one club Rotarian to build stoves in Guatamala on District Sponsored Project</t>
  </si>
  <si>
    <t>Club Forms and Sponsors New Rotaract Club in 2018-19</t>
  </si>
  <si>
    <t>Club Forms and Sponsors New Interact Club in 2018-19</t>
  </si>
  <si>
    <t>Members attended 2019 District Conference</t>
  </si>
  <si>
    <t>PE Attends October Presidents Elect Orientation</t>
  </si>
  <si>
    <t>PE Attends January mid-year dinner and  Presidents Elect Orientation</t>
  </si>
  <si>
    <t>President attends January mid year dinner</t>
  </si>
  <si>
    <t>VP (2020-21 President) attends January Mid Year Dinner</t>
  </si>
  <si>
    <t>PE Attends February Presidents Elect Orientation</t>
  </si>
  <si>
    <t>Number of Weeks Club Posted to Facebook (points per week)</t>
  </si>
  <si>
    <t>Club Updates Banners and Logos within Rotary Public Image Guidelines</t>
  </si>
  <si>
    <t>Number of Weeks Club Posted to Instagram (points per week)</t>
  </si>
  <si>
    <t>N2, No. of Members at July 1, 2019</t>
  </si>
  <si>
    <t>Host a Rotary Service Day Event</t>
  </si>
  <si>
    <t>Number of members who participated in a Rotary Service Day</t>
  </si>
  <si>
    <t>No lImit</t>
  </si>
  <si>
    <t>Number of Members who participated in service projects throughout the year (point per member, not times)</t>
  </si>
  <si>
    <r>
      <t>Club paid its</t>
    </r>
    <r>
      <rPr>
        <u/>
        <sz val="9"/>
        <color theme="1"/>
        <rFont val="Arial"/>
        <family val="2"/>
      </rPr>
      <t xml:space="preserve"> RI Dues</t>
    </r>
    <r>
      <rPr>
        <sz val="9"/>
        <color theme="1"/>
        <rFont val="Arial"/>
        <family val="2"/>
      </rPr>
      <t xml:space="preserve"> within 30  days of invoice date (July &amp; January)</t>
    </r>
  </si>
  <si>
    <r>
      <t xml:space="preserve">Club paid its </t>
    </r>
    <r>
      <rPr>
        <u/>
        <sz val="9"/>
        <color theme="1"/>
        <rFont val="Arial"/>
        <family val="2"/>
      </rPr>
      <t>District Dues</t>
    </r>
    <r>
      <rPr>
        <sz val="9"/>
        <color theme="1"/>
        <rFont val="Arial"/>
        <family val="2"/>
      </rPr>
      <t xml:space="preserve"> within 30 days of invoice date (July &amp; January)</t>
    </r>
  </si>
  <si>
    <t>2018-19 Membership Chair attends District Assembly 4/28/18</t>
  </si>
  <si>
    <t xml:space="preserve"> 2018-19 Foundation Chair attends District Assembly on 4/28/18</t>
  </si>
  <si>
    <t>Club's 2018-19 Public Image Chair attends District Assembly on 4/28/18</t>
  </si>
  <si>
    <t>Club Holds Joint Meetings with another club</t>
  </si>
  <si>
    <t>Sponsor or co-sponser a new Rotary club</t>
  </si>
  <si>
    <t>Club performs new classification study between 7/1/18 and 12/31/18</t>
  </si>
  <si>
    <t>Average age of club less than 40 by 6/30/19</t>
  </si>
  <si>
    <t>Average age of club between 40-50 by 6/30/19</t>
  </si>
  <si>
    <t>Average age of club between 51-60 by 6/30/19</t>
  </si>
  <si>
    <t>Club has 35-40% Women as of 6/30/19</t>
  </si>
  <si>
    <t>Club has 46-50% Women as of 6/30/19</t>
  </si>
  <si>
    <t>Complete approved District Grant and file report by 6/30/19</t>
  </si>
  <si>
    <t>Number of Hands On Service Projects (not fundraisers; not checkwriting) led by Club</t>
  </si>
  <si>
    <t>enter NUMBER 1, if YES</t>
  </si>
  <si>
    <t>Set Foundation Goals in Club Central by 7/1/18</t>
  </si>
  <si>
    <t>Club holds visioning session with District Visioning Team</t>
  </si>
  <si>
    <t>Foundation Goals you entered in Club Central achieved by 6/30/19</t>
  </si>
  <si>
    <t>Set Service Goals in Club Central by 7/1/18</t>
  </si>
  <si>
    <t>Service Goals you entered into Club Central achieved by 6/30/19</t>
  </si>
  <si>
    <t>Set Membership Goals in Club Central by 7/1/18</t>
  </si>
  <si>
    <t>Membership Goals you entered in Club Central achieved by 6/30/19</t>
  </si>
  <si>
    <t>Set Public Image Goals in Club Central by 7/1/18</t>
  </si>
  <si>
    <t>Public Image Goals you entered in Club Central achieved by 6/30/19</t>
  </si>
  <si>
    <t>Set Young Leader Goals in Club Central by 7/1/18</t>
  </si>
  <si>
    <t>Young Leader Goals you entered in Club Central achieved by 6/30/19</t>
  </si>
  <si>
    <t>President Elect attends Area Meetings set by AG</t>
  </si>
  <si>
    <t>Increase Donations to The Foundation's Annual Fund/SHARE by 10%</t>
  </si>
  <si>
    <t>Increase Donations to The Foundation's End Polio Now fund by 10%</t>
  </si>
  <si>
    <t>Members Attend November 8, 2018 Foundation Dinner</t>
  </si>
  <si>
    <t>Club submits video for District's video newsletter</t>
  </si>
  <si>
    <t>Club Members Attend Make Up Meeting at another Rotary Club in the District</t>
  </si>
  <si>
    <t>Club Members Attend Make Up Meeting at another Rotary Club Outside the District</t>
  </si>
  <si>
    <t>Please date this form the day it is submitted to District Awards Committee, 
then email it to laura@spear.net</t>
  </si>
  <si>
    <t>Enter Number of  Satellite Clubs Started</t>
  </si>
  <si>
    <t>Enter Number of Rotary Clubs Sponsored</t>
  </si>
  <si>
    <t xml:space="preserve">Enter Number </t>
  </si>
  <si>
    <t>Automatic Calculation</t>
  </si>
  <si>
    <t>Members Attending District Committee Meetings</t>
  </si>
  <si>
    <t xml:space="preserve"> Club Members hosting Bandy-Hefler Friendship Exchange Visitors</t>
  </si>
  <si>
    <t>Number of MEMBERS hosting</t>
  </si>
  <si>
    <t>Number of Freindship Exchanges</t>
  </si>
  <si>
    <t>Number of Make Ups attended</t>
  </si>
  <si>
    <t>Club Members Participate in another clubs hands on service project</t>
  </si>
  <si>
    <t>Number of Members Participating Per Service Project</t>
  </si>
  <si>
    <t>Club Members attend another clubs fundraiser</t>
  </si>
  <si>
    <t>Number of Members attending fundraiser</t>
  </si>
  <si>
    <t>Club Members Attending District Holiday Party in December 2018</t>
  </si>
  <si>
    <t>Number of Members attending Holiday Party</t>
  </si>
  <si>
    <t>Club's 2018-19 Youth Protection Officer attends District Assembly on 4/28</t>
  </si>
  <si>
    <t>Net Increase in Members year over year</t>
  </si>
  <si>
    <t xml:space="preserve">    B/   Service</t>
  </si>
  <si>
    <t xml:space="preserve">      C/   Club Administration and Leader  Development</t>
  </si>
  <si>
    <t xml:space="preserve">      D/   The Rotary Foundation</t>
  </si>
  <si>
    <t xml:space="preserve">      E/  Public Image</t>
  </si>
  <si>
    <t xml:space="preserve">     F/   Rotary Outside the Club</t>
  </si>
  <si>
    <t xml:space="preserve">     G/  Young Leaders</t>
  </si>
  <si>
    <t>Number of Goals Achieved</t>
  </si>
  <si>
    <t>Number of Members</t>
  </si>
  <si>
    <t>PE Attends  PETS for entire program Thus-Sat</t>
  </si>
  <si>
    <t>Number of Joint  Meetings</t>
  </si>
  <si>
    <t>Number of members attending</t>
  </si>
  <si>
    <t>Number of Members Attending</t>
  </si>
  <si>
    <t>Number of PH awards 2018-19</t>
  </si>
  <si>
    <t xml:space="preserve">TRF Sustaining Members </t>
  </si>
  <si>
    <t>Paul Harris Society Members</t>
  </si>
  <si>
    <t>Members Using Rotary Direct</t>
  </si>
  <si>
    <t>Number of Sustaining Members for 2018-19</t>
  </si>
  <si>
    <t>Number of Members using Rotary Direct</t>
  </si>
  <si>
    <t>Number of Joint Meetings Held</t>
  </si>
  <si>
    <t>Club updates website at least monthly</t>
  </si>
  <si>
    <t>Net decrease in average club age year over year</t>
  </si>
  <si>
    <t>Joint hands on project with an Interact club</t>
  </si>
  <si>
    <t>Joint hand on project with Rotaract club</t>
  </si>
  <si>
    <t>Appoint foundation chair and enter into D7910 ClubRunner Webiste by 5/1/18</t>
  </si>
  <si>
    <t>Appoint Membership chair and enter into D7910 ClubRunner Webiste by 5/1/18</t>
  </si>
  <si>
    <t>Appoint Service chair  and enter into D7910 ClubRunner Webiste by 5/1/18</t>
  </si>
  <si>
    <t>Appoint Youth chair  and enter into D7910 ClubRunner Webiste by 5/1/18</t>
  </si>
  <si>
    <t>Appoint Public Image Chair  and enter into D7910 ClubRunner Webiste by 5/1/18</t>
  </si>
  <si>
    <t>Arrange for the club to talk to the Media and tell Rotary's Story</t>
  </si>
  <si>
    <r>
      <rPr>
        <b/>
        <sz val="22"/>
        <color rgb="FF0000FF"/>
        <rFont val="Arial"/>
        <family val="2"/>
      </rPr>
      <t xml:space="preserve">2018-2019  </t>
    </r>
    <r>
      <rPr>
        <b/>
        <sz val="12"/>
        <color rgb="FF0000FF"/>
        <rFont val="Arial"/>
        <family val="2"/>
      </rPr>
      <t xml:space="preserve">Please enter club information into the yellow cells! 
              Corresponding points are calculated automatically.
                                            </t>
    </r>
    <r>
      <rPr>
        <b/>
        <i/>
        <sz val="12"/>
        <color rgb="FF0000FF"/>
        <rFont val="Arial"/>
        <family val="2"/>
      </rPr>
      <t>Due Date: July 1, 2019</t>
    </r>
  </si>
  <si>
    <t>Number of Goals in Club Central</t>
  </si>
  <si>
    <t>Club has 41-45% Women as of 6/30/19</t>
  </si>
  <si>
    <t>Enter the number of Projects</t>
  </si>
  <si>
    <t># of new  Bequest Society Members 2018-19</t>
  </si>
  <si>
    <t># of Paul Harris Society Members for 2018-19</t>
  </si>
  <si>
    <t xml:space="preserve">Number of Global Grants </t>
  </si>
  <si>
    <t>Number of Regular Club Meetings Live Streamed on Facebook?</t>
  </si>
  <si>
    <t>Number of weeks posted per year</t>
  </si>
  <si>
    <t>Number of students hosted</t>
  </si>
  <si>
    <t>Number of students Sponsored</t>
  </si>
  <si>
    <t>=IF(SUM(I10:I27)&gt;E28,E28)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</si>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</sst>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/d/yyyy;@"/>
  </numFmts>
  <fonts count="49" x14ac:knownFonts="1">
    <font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22"/>
      <color rgb="FF008000"/>
      <name val="Arial"/>
      <family val="2"/>
    </font>
    <font>
      <sz val="12"/>
      <color theme="1"/>
      <name val="Arial"/>
      <family val="2"/>
    </font>
    <font>
      <b/>
      <sz val="18"/>
      <color rgb="FF008000"/>
      <name val="Arial"/>
      <family val="2"/>
    </font>
    <font>
      <b/>
      <sz val="12"/>
      <color rgb="FF0000FF"/>
      <name val="Arial"/>
      <family val="2"/>
    </font>
    <font>
      <b/>
      <sz val="24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008000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24"/>
      <color rgb="FF0000FF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u/>
      <sz val="24"/>
      <color theme="1"/>
      <name val="Arial"/>
      <family val="2"/>
    </font>
    <font>
      <b/>
      <sz val="16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theme="1"/>
      <name val="Arial"/>
      <family val="2"/>
    </font>
    <font>
      <b/>
      <sz val="12"/>
      <color rgb="FFFFC000"/>
      <name val="Arial"/>
      <family val="2"/>
    </font>
    <font>
      <b/>
      <sz val="22"/>
      <color rgb="FF0000FF"/>
      <name val="Arial"/>
      <family val="2"/>
    </font>
    <font>
      <b/>
      <sz val="18"/>
      <color theme="1"/>
      <name val="Arial"/>
      <family val="2"/>
    </font>
    <font>
      <b/>
      <u/>
      <sz val="22"/>
      <color theme="1"/>
      <name val="Arial"/>
      <family val="2"/>
    </font>
    <font>
      <b/>
      <i/>
      <sz val="12"/>
      <color rgb="FF0000FF"/>
      <name val="Arial"/>
      <family val="2"/>
    </font>
    <font>
      <b/>
      <sz val="22"/>
      <color rgb="FF137AFF"/>
      <name val="Arial"/>
      <family val="2"/>
    </font>
    <font>
      <sz val="8"/>
      <color theme="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rgb="FF242729"/>
      <name val="Consolas"/>
      <family val="3"/>
    </font>
    <font>
      <b/>
      <u val="double"/>
      <sz val="9"/>
      <color theme="1"/>
      <name val="Arial"/>
      <family val="2"/>
    </font>
    <font>
      <b/>
      <u val="double"/>
      <sz val="9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double"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BFF"/>
        <bgColor indexed="64"/>
      </patternFill>
    </fill>
    <fill>
      <patternFill patternType="solid">
        <fgColor rgb="FF00FBFF"/>
        <bgColor rgb="FF000000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0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0">
    <xf numFmtId="0" fontId="0" fillId="0" borderId="0" xfId="0"/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3" fontId="20" fillId="7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6" fillId="0" borderId="6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16" fillId="0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3" fontId="23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3" fontId="20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vertical="center"/>
    </xf>
    <xf numFmtId="3" fontId="16" fillId="0" borderId="9" xfId="0" applyNumberFormat="1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3" fontId="16" fillId="9" borderId="19" xfId="0" applyNumberFormat="1" applyFont="1" applyFill="1" applyBorder="1" applyAlignment="1" applyProtection="1">
      <alignment vertical="center"/>
    </xf>
    <xf numFmtId="3" fontId="16" fillId="9" borderId="20" xfId="0" applyNumberFormat="1" applyFont="1" applyFill="1" applyBorder="1" applyAlignment="1" applyProtection="1">
      <alignment vertical="center"/>
    </xf>
    <xf numFmtId="3" fontId="16" fillId="0" borderId="12" xfId="0" applyNumberFormat="1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</xf>
    <xf numFmtId="0" fontId="16" fillId="8" borderId="7" xfId="0" applyFont="1" applyFill="1" applyBorder="1" applyAlignment="1" applyProtection="1">
      <alignment horizontal="center" vertical="center"/>
    </xf>
    <xf numFmtId="3" fontId="16" fillId="9" borderId="21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3" fontId="25" fillId="6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1" fontId="26" fillId="0" borderId="0" xfId="0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Alignment="1" applyProtection="1">
      <alignment horizontal="left" vertical="center"/>
    </xf>
    <xf numFmtId="0" fontId="16" fillId="0" borderId="26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3" fontId="16" fillId="0" borderId="9" xfId="0" applyNumberFormat="1" applyFont="1" applyFill="1" applyBorder="1" applyAlignment="1" applyProtection="1">
      <alignment horizontal="center" vertical="center" wrapText="1"/>
    </xf>
    <xf numFmtId="9" fontId="16" fillId="0" borderId="8" xfId="0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3" fontId="16" fillId="0" borderId="20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12" fillId="0" borderId="22" xfId="0" applyFont="1" applyFill="1" applyBorder="1" applyAlignment="1" applyProtection="1">
      <alignment vertical="center"/>
    </xf>
    <xf numFmtId="0" fontId="12" fillId="0" borderId="38" xfId="0" applyFont="1" applyFill="1" applyBorder="1" applyAlignment="1" applyProtection="1">
      <alignment vertical="center"/>
    </xf>
    <xf numFmtId="164" fontId="0" fillId="0" borderId="37" xfId="0" applyNumberFormat="1" applyFont="1" applyFill="1" applyBorder="1" applyAlignment="1" applyProtection="1">
      <alignment vertical="center"/>
    </xf>
    <xf numFmtId="165" fontId="8" fillId="3" borderId="7" xfId="0" applyNumberFormat="1" applyFont="1" applyFill="1" applyBorder="1" applyAlignment="1" applyProtection="1">
      <alignment horizontal="center" vertical="center"/>
      <protection locked="0"/>
    </xf>
    <xf numFmtId="1" fontId="13" fillId="3" borderId="39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36" fillId="0" borderId="0" xfId="0" applyFont="1" applyAlignment="1" applyProtection="1">
      <alignment vertical="center"/>
    </xf>
    <xf numFmtId="1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 wrapText="1"/>
    </xf>
    <xf numFmtId="164" fontId="39" fillId="10" borderId="37" xfId="0" applyNumberFormat="1" applyFont="1" applyFill="1" applyBorder="1" applyAlignment="1" applyProtection="1">
      <alignment horizontal="center" vertical="center"/>
    </xf>
    <xf numFmtId="164" fontId="40" fillId="11" borderId="37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right" vertical="center"/>
    </xf>
    <xf numFmtId="0" fontId="16" fillId="0" borderId="4" xfId="0" applyFont="1" applyFill="1" applyBorder="1" applyAlignment="1" applyProtection="1">
      <alignment vertical="center" wrapText="1"/>
    </xf>
    <xf numFmtId="0" fontId="16" fillId="0" borderId="12" xfId="0" applyFont="1" applyFill="1" applyBorder="1" applyAlignment="1" applyProtection="1">
      <alignment horizontal="right" vertical="center"/>
    </xf>
    <xf numFmtId="3" fontId="16" fillId="0" borderId="19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42" fillId="0" borderId="4" xfId="0" applyFont="1" applyFill="1" applyBorder="1" applyAlignment="1" applyProtection="1">
      <alignment vertical="center"/>
    </xf>
    <xf numFmtId="0" fontId="42" fillId="0" borderId="6" xfId="0" applyFont="1" applyFill="1" applyBorder="1" applyAlignment="1" applyProtection="1">
      <alignment vertical="center"/>
    </xf>
    <xf numFmtId="164" fontId="40" fillId="11" borderId="0" xfId="0" applyNumberFormat="1" applyFont="1" applyFill="1" applyBorder="1" applyAlignment="1">
      <alignment horizontal="center" vertical="center"/>
    </xf>
    <xf numFmtId="3" fontId="29" fillId="0" borderId="8" xfId="0" applyNumberFormat="1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vertical="center"/>
    </xf>
    <xf numFmtId="164" fontId="39" fillId="1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vertical="center"/>
    </xf>
    <xf numFmtId="1" fontId="26" fillId="3" borderId="5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30" fillId="0" borderId="4" xfId="0" applyFont="1" applyBorder="1" applyAlignment="1">
      <alignment vertical="center"/>
    </xf>
    <xf numFmtId="0" fontId="0" fillId="3" borderId="5" xfId="0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 applyAlignment="1" applyProtection="1">
      <alignment vertical="center"/>
    </xf>
    <xf numFmtId="1" fontId="26" fillId="3" borderId="21" xfId="0" applyNumberFormat="1" applyFont="1" applyFill="1" applyBorder="1" applyAlignment="1" applyProtection="1">
      <alignment horizontal="center" vertical="center"/>
    </xf>
    <xf numFmtId="3" fontId="16" fillId="0" borderId="31" xfId="0" applyNumberFormat="1" applyFont="1" applyFill="1" applyBorder="1" applyAlignment="1" applyProtection="1">
      <alignment vertical="center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3" fontId="16" fillId="0" borderId="4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>
      <alignment horizontal="right" vertical="center"/>
    </xf>
    <xf numFmtId="3" fontId="25" fillId="0" borderId="0" xfId="0" applyNumberFormat="1" applyFont="1" applyFill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3" fillId="0" borderId="0" xfId="0" applyFont="1"/>
    <xf numFmtId="0" fontId="0" fillId="0" borderId="0" xfId="0" quotePrefix="1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3" fontId="44" fillId="0" borderId="0" xfId="0" applyNumberFormat="1" applyFont="1" applyFill="1" applyBorder="1" applyAlignment="1" applyProtection="1">
      <alignment vertical="center"/>
    </xf>
    <xf numFmtId="3" fontId="44" fillId="0" borderId="0" xfId="0" applyNumberFormat="1" applyFont="1" applyFill="1" applyAlignment="1" applyProtection="1">
      <alignment vertical="center"/>
    </xf>
    <xf numFmtId="3" fontId="46" fillId="0" borderId="0" xfId="0" applyNumberFormat="1" applyFont="1" applyFill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3" fontId="47" fillId="0" borderId="0" xfId="0" applyNumberFormat="1" applyFont="1" applyFill="1" applyAlignment="1" applyProtection="1">
      <alignment vertical="center"/>
    </xf>
    <xf numFmtId="3" fontId="45" fillId="12" borderId="9" xfId="0" applyNumberFormat="1" applyFont="1" applyFill="1" applyBorder="1" applyAlignment="1" applyProtection="1">
      <alignment vertical="center"/>
    </xf>
    <xf numFmtId="3" fontId="48" fillId="3" borderId="9" xfId="0" applyNumberFormat="1" applyFont="1" applyFill="1" applyBorder="1" applyAlignment="1" applyProtection="1">
      <alignment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29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textRotation="90"/>
    </xf>
    <xf numFmtId="0" fontId="21" fillId="0" borderId="24" xfId="0" applyFont="1" applyFill="1" applyBorder="1" applyAlignment="1" applyProtection="1">
      <alignment horizontal="center" vertical="center" textRotation="90"/>
    </xf>
    <xf numFmtId="0" fontId="21" fillId="0" borderId="23" xfId="0" applyFont="1" applyFill="1" applyBorder="1" applyAlignment="1" applyProtection="1">
      <alignment horizontal="center" vertical="center" textRotation="90"/>
    </xf>
    <xf numFmtId="0" fontId="33" fillId="0" borderId="12" xfId="0" applyFont="1" applyFill="1" applyBorder="1" applyAlignment="1" applyProtection="1">
      <alignment horizontal="center" vertical="center" textRotation="90" wrapText="1"/>
    </xf>
    <xf numFmtId="0" fontId="33" fillId="0" borderId="24" xfId="0" applyFont="1" applyFill="1" applyBorder="1" applyAlignment="1" applyProtection="1">
      <alignment horizontal="center" vertical="center" textRotation="90" wrapText="1"/>
    </xf>
    <xf numFmtId="0" fontId="24" fillId="0" borderId="31" xfId="0" applyFont="1" applyBorder="1" applyAlignment="1" applyProtection="1">
      <alignment horizontal="left" vertical="top" wrapText="1"/>
    </xf>
    <xf numFmtId="0" fontId="24" fillId="0" borderId="31" xfId="0" applyFont="1" applyBorder="1" applyAlignment="1" applyProtection="1">
      <alignment horizontal="left" vertical="top"/>
    </xf>
    <xf numFmtId="0" fontId="14" fillId="0" borderId="25" xfId="0" applyFont="1" applyFill="1" applyBorder="1" applyAlignment="1" applyProtection="1">
      <alignment horizontal="center" vertical="center" textRotation="90" wrapText="1"/>
    </xf>
    <xf numFmtId="0" fontId="14" fillId="0" borderId="26" xfId="0" applyFont="1" applyFill="1" applyBorder="1" applyAlignment="1" applyProtection="1">
      <alignment horizontal="center" vertical="center" textRotation="90" wrapText="1"/>
    </xf>
    <xf numFmtId="0" fontId="14" fillId="0" borderId="27" xfId="0" applyFont="1" applyFill="1" applyBorder="1" applyAlignment="1" applyProtection="1">
      <alignment horizontal="center" vertical="center" textRotation="90" wrapText="1"/>
    </xf>
    <xf numFmtId="0" fontId="35" fillId="0" borderId="14" xfId="0" applyFont="1" applyFill="1" applyBorder="1" applyAlignment="1" applyProtection="1">
      <alignment horizontal="center" vertical="center"/>
    </xf>
    <xf numFmtId="0" fontId="35" fillId="0" borderId="15" xfId="0" applyFont="1" applyFill="1" applyBorder="1" applyAlignment="1" applyProtection="1">
      <alignment horizontal="center" vertical="center"/>
    </xf>
    <xf numFmtId="0" fontId="38" fillId="3" borderId="3" xfId="0" applyFont="1" applyFill="1" applyBorder="1" applyAlignment="1" applyProtection="1">
      <alignment horizontal="center" vertical="center" wrapText="1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33" xfId="0" applyFont="1" applyFill="1" applyBorder="1" applyAlignment="1" applyProtection="1">
      <alignment horizontal="center" vertical="center" textRotation="90"/>
    </xf>
    <xf numFmtId="0" fontId="21" fillId="0" borderId="34" xfId="0" applyFont="1" applyFill="1" applyBorder="1" applyAlignment="1" applyProtection="1">
      <alignment horizontal="center" vertical="center" textRotation="90"/>
    </xf>
    <xf numFmtId="9" fontId="28" fillId="0" borderId="0" xfId="0" applyNumberFormat="1" applyFont="1" applyFill="1" applyBorder="1" applyAlignment="1" applyProtection="1">
      <alignment horizontal="center" vertical="center" textRotation="90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1" fontId="13" fillId="3" borderId="17" xfId="0" applyNumberFormat="1" applyFont="1" applyFill="1" applyBorder="1" applyAlignment="1" applyProtection="1">
      <alignment horizontal="center" vertical="center"/>
      <protection locked="0"/>
    </xf>
    <xf numFmtId="1" fontId="13" fillId="3" borderId="13" xfId="0" applyNumberFormat="1" applyFont="1" applyFill="1" applyBorder="1" applyAlignment="1" applyProtection="1">
      <alignment horizontal="center" vertical="center"/>
      <protection locked="0"/>
    </xf>
  </cellXfs>
  <cellStyles count="10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Normal" xfId="0" builtinId="0"/>
  </cellStyles>
  <dxfs count="2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FF00"/>
      <color rgb="FF00FBFF"/>
      <color rgb="FFB2FB65"/>
      <color rgb="FF137A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1079500</xdr:colOff>
      <xdr:row>0</xdr:row>
      <xdr:rowOff>154213</xdr:rowOff>
    </xdr:from>
    <xdr:to>
      <xdr:col>6</xdr:col>
      <xdr:colOff>5557</xdr:colOff>
      <xdr:row>3</xdr:row>
      <xdr:rowOff>91108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3ABBEC-7BC1-624B-A0D2-7843AD717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7786" y="154213"/>
          <a:ext cx="1524000" cy="1751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EA148"/>
  <sheetViews>
    <sheetView showGridLines="0" tabSelected="1" zoomScaleNormal="100" workbookViewId="0">
      <selection activeCell="I10" sqref="I10"/>
    </sheetView>
  </sheetViews>
  <sheetFormatPr defaultColWidth="31.7109375" defaultRowHeight="12.75" x14ac:dyDescent="0.2"/>
  <cols>
    <col min="1" max="1" width="4.140625" style="5" bestFit="1" customWidth="1"/>
    <col min="2" max="2" width="70.42578125" style="24" bestFit="1" customWidth="1"/>
    <col min="3" max="3" width="11" style="15" bestFit="1" customWidth="1"/>
    <col min="4" max="4" width="1.85546875" style="15" customWidth="1"/>
    <col min="5" max="5" width="7.28515625" style="15" customWidth="1"/>
    <col min="6" max="6" width="37.7109375" style="6" customWidth="1"/>
    <col min="7" max="7" width="7.28515625" style="6" bestFit="1" customWidth="1"/>
    <col min="8" max="8" width="1.85546875" style="6" customWidth="1"/>
    <col min="9" max="9" width="6.28515625" style="6" customWidth="1"/>
    <col min="10" max="10" width="1.7109375" style="6" customWidth="1"/>
    <col min="11" max="11" width="9.42578125" style="15" customWidth="1"/>
    <col min="12" max="12" width="16.85546875" style="15" hidden="1" customWidth="1"/>
    <col min="13" max="21" width="12.140625" style="6" customWidth="1"/>
    <col min="22" max="34" width="12.140625" style="35" customWidth="1"/>
    <col min="35" max="35" width="31.7109375" style="35" customWidth="1"/>
    <col min="36" max="44" width="12.140625" style="35" customWidth="1"/>
    <col min="45" max="97" width="31.7109375" style="35"/>
    <col min="98" max="131" width="31.7109375" style="6"/>
    <col min="132" max="295" width="31.7109375" style="9"/>
    <col min="296" max="296" width="82.7109375" style="9" customWidth="1"/>
    <col min="297" max="297" width="15.42578125" style="9" customWidth="1"/>
    <col min="298" max="298" width="34.42578125" style="9" customWidth="1"/>
    <col min="299" max="299" width="11" style="9" customWidth="1"/>
    <col min="300" max="300" width="8.140625" style="9" customWidth="1"/>
    <col min="301" max="551" width="31.7109375" style="9"/>
    <col min="552" max="552" width="82.7109375" style="9" customWidth="1"/>
    <col min="553" max="553" width="15.42578125" style="9" customWidth="1"/>
    <col min="554" max="554" width="34.42578125" style="9" customWidth="1"/>
    <col min="555" max="555" width="11" style="9" customWidth="1"/>
    <col min="556" max="556" width="8.140625" style="9" customWidth="1"/>
    <col min="557" max="807" width="31.7109375" style="9"/>
    <col min="808" max="808" width="82.7109375" style="9" customWidth="1"/>
    <col min="809" max="809" width="15.42578125" style="9" customWidth="1"/>
    <col min="810" max="810" width="34.42578125" style="9" customWidth="1"/>
    <col min="811" max="811" width="11" style="9" customWidth="1"/>
    <col min="812" max="812" width="8.140625" style="9" customWidth="1"/>
    <col min="813" max="1063" width="31.7109375" style="9"/>
    <col min="1064" max="1064" width="82.7109375" style="9" customWidth="1"/>
    <col min="1065" max="1065" width="15.42578125" style="9" customWidth="1"/>
    <col min="1066" max="1066" width="34.42578125" style="9" customWidth="1"/>
    <col min="1067" max="1067" width="11" style="9" customWidth="1"/>
    <col min="1068" max="1068" width="8.140625" style="9" customWidth="1"/>
    <col min="1069" max="1319" width="31.7109375" style="9"/>
    <col min="1320" max="1320" width="82.7109375" style="9" customWidth="1"/>
    <col min="1321" max="1321" width="15.42578125" style="9" customWidth="1"/>
    <col min="1322" max="1322" width="34.42578125" style="9" customWidth="1"/>
    <col min="1323" max="1323" width="11" style="9" customWidth="1"/>
    <col min="1324" max="1324" width="8.140625" style="9" customWidth="1"/>
    <col min="1325" max="1575" width="31.7109375" style="9"/>
    <col min="1576" max="1576" width="82.7109375" style="9" customWidth="1"/>
    <col min="1577" max="1577" width="15.42578125" style="9" customWidth="1"/>
    <col min="1578" max="1578" width="34.42578125" style="9" customWidth="1"/>
    <col min="1579" max="1579" width="11" style="9" customWidth="1"/>
    <col min="1580" max="1580" width="8.140625" style="9" customWidth="1"/>
    <col min="1581" max="1831" width="31.7109375" style="9"/>
    <col min="1832" max="1832" width="82.7109375" style="9" customWidth="1"/>
    <col min="1833" max="1833" width="15.42578125" style="9" customWidth="1"/>
    <col min="1834" max="1834" width="34.42578125" style="9" customWidth="1"/>
    <col min="1835" max="1835" width="11" style="9" customWidth="1"/>
    <col min="1836" max="1836" width="8.140625" style="9" customWidth="1"/>
    <col min="1837" max="2087" width="31.7109375" style="9"/>
    <col min="2088" max="2088" width="82.7109375" style="9" customWidth="1"/>
    <col min="2089" max="2089" width="15.42578125" style="9" customWidth="1"/>
    <col min="2090" max="2090" width="34.42578125" style="9" customWidth="1"/>
    <col min="2091" max="2091" width="11" style="9" customWidth="1"/>
    <col min="2092" max="2092" width="8.140625" style="9" customWidth="1"/>
    <col min="2093" max="2343" width="31.7109375" style="9"/>
    <col min="2344" max="2344" width="82.7109375" style="9" customWidth="1"/>
    <col min="2345" max="2345" width="15.42578125" style="9" customWidth="1"/>
    <col min="2346" max="2346" width="34.42578125" style="9" customWidth="1"/>
    <col min="2347" max="2347" width="11" style="9" customWidth="1"/>
    <col min="2348" max="2348" width="8.140625" style="9" customWidth="1"/>
    <col min="2349" max="2599" width="31.7109375" style="9"/>
    <col min="2600" max="2600" width="82.7109375" style="9" customWidth="1"/>
    <col min="2601" max="2601" width="15.42578125" style="9" customWidth="1"/>
    <col min="2602" max="2602" width="34.42578125" style="9" customWidth="1"/>
    <col min="2603" max="2603" width="11" style="9" customWidth="1"/>
    <col min="2604" max="2604" width="8.140625" style="9" customWidth="1"/>
    <col min="2605" max="2855" width="31.7109375" style="9"/>
    <col min="2856" max="2856" width="82.7109375" style="9" customWidth="1"/>
    <col min="2857" max="2857" width="15.42578125" style="9" customWidth="1"/>
    <col min="2858" max="2858" width="34.42578125" style="9" customWidth="1"/>
    <col min="2859" max="2859" width="11" style="9" customWidth="1"/>
    <col min="2860" max="2860" width="8.140625" style="9" customWidth="1"/>
    <col min="2861" max="3111" width="31.7109375" style="9"/>
    <col min="3112" max="3112" width="82.7109375" style="9" customWidth="1"/>
    <col min="3113" max="3113" width="15.42578125" style="9" customWidth="1"/>
    <col min="3114" max="3114" width="34.42578125" style="9" customWidth="1"/>
    <col min="3115" max="3115" width="11" style="9" customWidth="1"/>
    <col min="3116" max="3116" width="8.140625" style="9" customWidth="1"/>
    <col min="3117" max="3367" width="31.7109375" style="9"/>
    <col min="3368" max="3368" width="82.7109375" style="9" customWidth="1"/>
    <col min="3369" max="3369" width="15.42578125" style="9" customWidth="1"/>
    <col min="3370" max="3370" width="34.42578125" style="9" customWidth="1"/>
    <col min="3371" max="3371" width="11" style="9" customWidth="1"/>
    <col min="3372" max="3372" width="8.140625" style="9" customWidth="1"/>
    <col min="3373" max="3623" width="31.7109375" style="9"/>
    <col min="3624" max="3624" width="82.7109375" style="9" customWidth="1"/>
    <col min="3625" max="3625" width="15.42578125" style="9" customWidth="1"/>
    <col min="3626" max="3626" width="34.42578125" style="9" customWidth="1"/>
    <col min="3627" max="3627" width="11" style="9" customWidth="1"/>
    <col min="3628" max="3628" width="8.140625" style="9" customWidth="1"/>
    <col min="3629" max="3879" width="31.7109375" style="9"/>
    <col min="3880" max="3880" width="82.7109375" style="9" customWidth="1"/>
    <col min="3881" max="3881" width="15.42578125" style="9" customWidth="1"/>
    <col min="3882" max="3882" width="34.42578125" style="9" customWidth="1"/>
    <col min="3883" max="3883" width="11" style="9" customWidth="1"/>
    <col min="3884" max="3884" width="8.140625" style="9" customWidth="1"/>
    <col min="3885" max="4135" width="31.7109375" style="9"/>
    <col min="4136" max="4136" width="82.7109375" style="9" customWidth="1"/>
    <col min="4137" max="4137" width="15.42578125" style="9" customWidth="1"/>
    <col min="4138" max="4138" width="34.42578125" style="9" customWidth="1"/>
    <col min="4139" max="4139" width="11" style="9" customWidth="1"/>
    <col min="4140" max="4140" width="8.140625" style="9" customWidth="1"/>
    <col min="4141" max="4391" width="31.7109375" style="9"/>
    <col min="4392" max="4392" width="82.7109375" style="9" customWidth="1"/>
    <col min="4393" max="4393" width="15.42578125" style="9" customWidth="1"/>
    <col min="4394" max="4394" width="34.42578125" style="9" customWidth="1"/>
    <col min="4395" max="4395" width="11" style="9" customWidth="1"/>
    <col min="4396" max="4396" width="8.140625" style="9" customWidth="1"/>
    <col min="4397" max="4647" width="31.7109375" style="9"/>
    <col min="4648" max="4648" width="82.7109375" style="9" customWidth="1"/>
    <col min="4649" max="4649" width="15.42578125" style="9" customWidth="1"/>
    <col min="4650" max="4650" width="34.42578125" style="9" customWidth="1"/>
    <col min="4651" max="4651" width="11" style="9" customWidth="1"/>
    <col min="4652" max="4652" width="8.140625" style="9" customWidth="1"/>
    <col min="4653" max="4903" width="31.7109375" style="9"/>
    <col min="4904" max="4904" width="82.7109375" style="9" customWidth="1"/>
    <col min="4905" max="4905" width="15.42578125" style="9" customWidth="1"/>
    <col min="4906" max="4906" width="34.42578125" style="9" customWidth="1"/>
    <col min="4907" max="4907" width="11" style="9" customWidth="1"/>
    <col min="4908" max="4908" width="8.140625" style="9" customWidth="1"/>
    <col min="4909" max="5159" width="31.7109375" style="9"/>
    <col min="5160" max="5160" width="82.7109375" style="9" customWidth="1"/>
    <col min="5161" max="5161" width="15.42578125" style="9" customWidth="1"/>
    <col min="5162" max="5162" width="34.42578125" style="9" customWidth="1"/>
    <col min="5163" max="5163" width="11" style="9" customWidth="1"/>
    <col min="5164" max="5164" width="8.140625" style="9" customWidth="1"/>
    <col min="5165" max="5415" width="31.7109375" style="9"/>
    <col min="5416" max="5416" width="82.7109375" style="9" customWidth="1"/>
    <col min="5417" max="5417" width="15.42578125" style="9" customWidth="1"/>
    <col min="5418" max="5418" width="34.42578125" style="9" customWidth="1"/>
    <col min="5419" max="5419" width="11" style="9" customWidth="1"/>
    <col min="5420" max="5420" width="8.140625" style="9" customWidth="1"/>
    <col min="5421" max="5671" width="31.7109375" style="9"/>
    <col min="5672" max="5672" width="82.7109375" style="9" customWidth="1"/>
    <col min="5673" max="5673" width="15.42578125" style="9" customWidth="1"/>
    <col min="5674" max="5674" width="34.42578125" style="9" customWidth="1"/>
    <col min="5675" max="5675" width="11" style="9" customWidth="1"/>
    <col min="5676" max="5676" width="8.140625" style="9" customWidth="1"/>
    <col min="5677" max="5927" width="31.7109375" style="9"/>
    <col min="5928" max="5928" width="82.7109375" style="9" customWidth="1"/>
    <col min="5929" max="5929" width="15.42578125" style="9" customWidth="1"/>
    <col min="5930" max="5930" width="34.42578125" style="9" customWidth="1"/>
    <col min="5931" max="5931" width="11" style="9" customWidth="1"/>
    <col min="5932" max="5932" width="8.140625" style="9" customWidth="1"/>
    <col min="5933" max="6183" width="31.7109375" style="9"/>
    <col min="6184" max="6184" width="82.7109375" style="9" customWidth="1"/>
    <col min="6185" max="6185" width="15.42578125" style="9" customWidth="1"/>
    <col min="6186" max="6186" width="34.42578125" style="9" customWidth="1"/>
    <col min="6187" max="6187" width="11" style="9" customWidth="1"/>
    <col min="6188" max="6188" width="8.140625" style="9" customWidth="1"/>
    <col min="6189" max="6439" width="31.7109375" style="9"/>
    <col min="6440" max="6440" width="82.7109375" style="9" customWidth="1"/>
    <col min="6441" max="6441" width="15.42578125" style="9" customWidth="1"/>
    <col min="6442" max="6442" width="34.42578125" style="9" customWidth="1"/>
    <col min="6443" max="6443" width="11" style="9" customWidth="1"/>
    <col min="6444" max="6444" width="8.140625" style="9" customWidth="1"/>
    <col min="6445" max="6695" width="31.7109375" style="9"/>
    <col min="6696" max="6696" width="82.7109375" style="9" customWidth="1"/>
    <col min="6697" max="6697" width="15.42578125" style="9" customWidth="1"/>
    <col min="6698" max="6698" width="34.42578125" style="9" customWidth="1"/>
    <col min="6699" max="6699" width="11" style="9" customWidth="1"/>
    <col min="6700" max="6700" width="8.140625" style="9" customWidth="1"/>
    <col min="6701" max="6951" width="31.7109375" style="9"/>
    <col min="6952" max="6952" width="82.7109375" style="9" customWidth="1"/>
    <col min="6953" max="6953" width="15.42578125" style="9" customWidth="1"/>
    <col min="6954" max="6954" width="34.42578125" style="9" customWidth="1"/>
    <col min="6955" max="6955" width="11" style="9" customWidth="1"/>
    <col min="6956" max="6956" width="8.140625" style="9" customWidth="1"/>
    <col min="6957" max="7207" width="31.7109375" style="9"/>
    <col min="7208" max="7208" width="82.7109375" style="9" customWidth="1"/>
    <col min="7209" max="7209" width="15.42578125" style="9" customWidth="1"/>
    <col min="7210" max="7210" width="34.42578125" style="9" customWidth="1"/>
    <col min="7211" max="7211" width="11" style="9" customWidth="1"/>
    <col min="7212" max="7212" width="8.140625" style="9" customWidth="1"/>
    <col min="7213" max="7463" width="31.7109375" style="9"/>
    <col min="7464" max="7464" width="82.7109375" style="9" customWidth="1"/>
    <col min="7465" max="7465" width="15.42578125" style="9" customWidth="1"/>
    <col min="7466" max="7466" width="34.42578125" style="9" customWidth="1"/>
    <col min="7467" max="7467" width="11" style="9" customWidth="1"/>
    <col min="7468" max="7468" width="8.140625" style="9" customWidth="1"/>
    <col min="7469" max="7719" width="31.7109375" style="9"/>
    <col min="7720" max="7720" width="82.7109375" style="9" customWidth="1"/>
    <col min="7721" max="7721" width="15.42578125" style="9" customWidth="1"/>
    <col min="7722" max="7722" width="34.42578125" style="9" customWidth="1"/>
    <col min="7723" max="7723" width="11" style="9" customWidth="1"/>
    <col min="7724" max="7724" width="8.140625" style="9" customWidth="1"/>
    <col min="7725" max="7975" width="31.7109375" style="9"/>
    <col min="7976" max="7976" width="82.7109375" style="9" customWidth="1"/>
    <col min="7977" max="7977" width="15.42578125" style="9" customWidth="1"/>
    <col min="7978" max="7978" width="34.42578125" style="9" customWidth="1"/>
    <col min="7979" max="7979" width="11" style="9" customWidth="1"/>
    <col min="7980" max="7980" width="8.140625" style="9" customWidth="1"/>
    <col min="7981" max="8231" width="31.7109375" style="9"/>
    <col min="8232" max="8232" width="82.7109375" style="9" customWidth="1"/>
    <col min="8233" max="8233" width="15.42578125" style="9" customWidth="1"/>
    <col min="8234" max="8234" width="34.42578125" style="9" customWidth="1"/>
    <col min="8235" max="8235" width="11" style="9" customWidth="1"/>
    <col min="8236" max="8236" width="8.140625" style="9" customWidth="1"/>
    <col min="8237" max="8487" width="31.7109375" style="9"/>
    <col min="8488" max="8488" width="82.7109375" style="9" customWidth="1"/>
    <col min="8489" max="8489" width="15.42578125" style="9" customWidth="1"/>
    <col min="8490" max="8490" width="34.42578125" style="9" customWidth="1"/>
    <col min="8491" max="8491" width="11" style="9" customWidth="1"/>
    <col min="8492" max="8492" width="8.140625" style="9" customWidth="1"/>
    <col min="8493" max="8743" width="31.7109375" style="9"/>
    <col min="8744" max="8744" width="82.7109375" style="9" customWidth="1"/>
    <col min="8745" max="8745" width="15.42578125" style="9" customWidth="1"/>
    <col min="8746" max="8746" width="34.42578125" style="9" customWidth="1"/>
    <col min="8747" max="8747" width="11" style="9" customWidth="1"/>
    <col min="8748" max="8748" width="8.140625" style="9" customWidth="1"/>
    <col min="8749" max="8999" width="31.7109375" style="9"/>
    <col min="9000" max="9000" width="82.7109375" style="9" customWidth="1"/>
    <col min="9001" max="9001" width="15.42578125" style="9" customWidth="1"/>
    <col min="9002" max="9002" width="34.42578125" style="9" customWidth="1"/>
    <col min="9003" max="9003" width="11" style="9" customWidth="1"/>
    <col min="9004" max="9004" width="8.140625" style="9" customWidth="1"/>
    <col min="9005" max="9255" width="31.7109375" style="9"/>
    <col min="9256" max="9256" width="82.7109375" style="9" customWidth="1"/>
    <col min="9257" max="9257" width="15.42578125" style="9" customWidth="1"/>
    <col min="9258" max="9258" width="34.42578125" style="9" customWidth="1"/>
    <col min="9259" max="9259" width="11" style="9" customWidth="1"/>
    <col min="9260" max="9260" width="8.140625" style="9" customWidth="1"/>
    <col min="9261" max="9511" width="31.7109375" style="9"/>
    <col min="9512" max="9512" width="82.7109375" style="9" customWidth="1"/>
    <col min="9513" max="9513" width="15.42578125" style="9" customWidth="1"/>
    <col min="9514" max="9514" width="34.42578125" style="9" customWidth="1"/>
    <col min="9515" max="9515" width="11" style="9" customWidth="1"/>
    <col min="9516" max="9516" width="8.140625" style="9" customWidth="1"/>
    <col min="9517" max="9767" width="31.7109375" style="9"/>
    <col min="9768" max="9768" width="82.7109375" style="9" customWidth="1"/>
    <col min="9769" max="9769" width="15.42578125" style="9" customWidth="1"/>
    <col min="9770" max="9770" width="34.42578125" style="9" customWidth="1"/>
    <col min="9771" max="9771" width="11" style="9" customWidth="1"/>
    <col min="9772" max="9772" width="8.140625" style="9" customWidth="1"/>
    <col min="9773" max="10023" width="31.7109375" style="9"/>
    <col min="10024" max="10024" width="82.7109375" style="9" customWidth="1"/>
    <col min="10025" max="10025" width="15.42578125" style="9" customWidth="1"/>
    <col min="10026" max="10026" width="34.42578125" style="9" customWidth="1"/>
    <col min="10027" max="10027" width="11" style="9" customWidth="1"/>
    <col min="10028" max="10028" width="8.140625" style="9" customWidth="1"/>
    <col min="10029" max="10279" width="31.7109375" style="9"/>
    <col min="10280" max="10280" width="82.7109375" style="9" customWidth="1"/>
    <col min="10281" max="10281" width="15.42578125" style="9" customWidth="1"/>
    <col min="10282" max="10282" width="34.42578125" style="9" customWidth="1"/>
    <col min="10283" max="10283" width="11" style="9" customWidth="1"/>
    <col min="10284" max="10284" width="8.140625" style="9" customWidth="1"/>
    <col min="10285" max="10535" width="31.7109375" style="9"/>
    <col min="10536" max="10536" width="82.7109375" style="9" customWidth="1"/>
    <col min="10537" max="10537" width="15.42578125" style="9" customWidth="1"/>
    <col min="10538" max="10538" width="34.42578125" style="9" customWidth="1"/>
    <col min="10539" max="10539" width="11" style="9" customWidth="1"/>
    <col min="10540" max="10540" width="8.140625" style="9" customWidth="1"/>
    <col min="10541" max="10791" width="31.7109375" style="9"/>
    <col min="10792" max="10792" width="82.7109375" style="9" customWidth="1"/>
    <col min="10793" max="10793" width="15.42578125" style="9" customWidth="1"/>
    <col min="10794" max="10794" width="34.42578125" style="9" customWidth="1"/>
    <col min="10795" max="10795" width="11" style="9" customWidth="1"/>
    <col min="10796" max="10796" width="8.140625" style="9" customWidth="1"/>
    <col min="10797" max="11047" width="31.7109375" style="9"/>
    <col min="11048" max="11048" width="82.7109375" style="9" customWidth="1"/>
    <col min="11049" max="11049" width="15.42578125" style="9" customWidth="1"/>
    <col min="11050" max="11050" width="34.42578125" style="9" customWidth="1"/>
    <col min="11051" max="11051" width="11" style="9" customWidth="1"/>
    <col min="11052" max="11052" width="8.140625" style="9" customWidth="1"/>
    <col min="11053" max="11303" width="31.7109375" style="9"/>
    <col min="11304" max="11304" width="82.7109375" style="9" customWidth="1"/>
    <col min="11305" max="11305" width="15.42578125" style="9" customWidth="1"/>
    <col min="11306" max="11306" width="34.42578125" style="9" customWidth="1"/>
    <col min="11307" max="11307" width="11" style="9" customWidth="1"/>
    <col min="11308" max="11308" width="8.140625" style="9" customWidth="1"/>
    <col min="11309" max="11559" width="31.7109375" style="9"/>
    <col min="11560" max="11560" width="82.7109375" style="9" customWidth="1"/>
    <col min="11561" max="11561" width="15.42578125" style="9" customWidth="1"/>
    <col min="11562" max="11562" width="34.42578125" style="9" customWidth="1"/>
    <col min="11563" max="11563" width="11" style="9" customWidth="1"/>
    <col min="11564" max="11564" width="8.140625" style="9" customWidth="1"/>
    <col min="11565" max="11815" width="31.7109375" style="9"/>
    <col min="11816" max="11816" width="82.7109375" style="9" customWidth="1"/>
    <col min="11817" max="11817" width="15.42578125" style="9" customWidth="1"/>
    <col min="11818" max="11818" width="34.42578125" style="9" customWidth="1"/>
    <col min="11819" max="11819" width="11" style="9" customWidth="1"/>
    <col min="11820" max="11820" width="8.140625" style="9" customWidth="1"/>
    <col min="11821" max="12071" width="31.7109375" style="9"/>
    <col min="12072" max="12072" width="82.7109375" style="9" customWidth="1"/>
    <col min="12073" max="12073" width="15.42578125" style="9" customWidth="1"/>
    <col min="12074" max="12074" width="34.42578125" style="9" customWidth="1"/>
    <col min="12075" max="12075" width="11" style="9" customWidth="1"/>
    <col min="12076" max="12076" width="8.140625" style="9" customWidth="1"/>
    <col min="12077" max="12327" width="31.7109375" style="9"/>
    <col min="12328" max="12328" width="82.7109375" style="9" customWidth="1"/>
    <col min="12329" max="12329" width="15.42578125" style="9" customWidth="1"/>
    <col min="12330" max="12330" width="34.42578125" style="9" customWidth="1"/>
    <col min="12331" max="12331" width="11" style="9" customWidth="1"/>
    <col min="12332" max="12332" width="8.140625" style="9" customWidth="1"/>
    <col min="12333" max="12583" width="31.7109375" style="9"/>
    <col min="12584" max="12584" width="82.7109375" style="9" customWidth="1"/>
    <col min="12585" max="12585" width="15.42578125" style="9" customWidth="1"/>
    <col min="12586" max="12586" width="34.42578125" style="9" customWidth="1"/>
    <col min="12587" max="12587" width="11" style="9" customWidth="1"/>
    <col min="12588" max="12588" width="8.140625" style="9" customWidth="1"/>
    <col min="12589" max="12839" width="31.7109375" style="9"/>
    <col min="12840" max="12840" width="82.7109375" style="9" customWidth="1"/>
    <col min="12841" max="12841" width="15.42578125" style="9" customWidth="1"/>
    <col min="12842" max="12842" width="34.42578125" style="9" customWidth="1"/>
    <col min="12843" max="12843" width="11" style="9" customWidth="1"/>
    <col min="12844" max="12844" width="8.140625" style="9" customWidth="1"/>
    <col min="12845" max="13095" width="31.7109375" style="9"/>
    <col min="13096" max="13096" width="82.7109375" style="9" customWidth="1"/>
    <col min="13097" max="13097" width="15.42578125" style="9" customWidth="1"/>
    <col min="13098" max="13098" width="34.42578125" style="9" customWidth="1"/>
    <col min="13099" max="13099" width="11" style="9" customWidth="1"/>
    <col min="13100" max="13100" width="8.140625" style="9" customWidth="1"/>
    <col min="13101" max="13351" width="31.7109375" style="9"/>
    <col min="13352" max="13352" width="82.7109375" style="9" customWidth="1"/>
    <col min="13353" max="13353" width="15.42578125" style="9" customWidth="1"/>
    <col min="13354" max="13354" width="34.42578125" style="9" customWidth="1"/>
    <col min="13355" max="13355" width="11" style="9" customWidth="1"/>
    <col min="13356" max="13356" width="8.140625" style="9" customWidth="1"/>
    <col min="13357" max="13607" width="31.7109375" style="9"/>
    <col min="13608" max="13608" width="82.7109375" style="9" customWidth="1"/>
    <col min="13609" max="13609" width="15.42578125" style="9" customWidth="1"/>
    <col min="13610" max="13610" width="34.42578125" style="9" customWidth="1"/>
    <col min="13611" max="13611" width="11" style="9" customWidth="1"/>
    <col min="13612" max="13612" width="8.140625" style="9" customWidth="1"/>
    <col min="13613" max="13863" width="31.7109375" style="9"/>
    <col min="13864" max="13864" width="82.7109375" style="9" customWidth="1"/>
    <col min="13865" max="13865" width="15.42578125" style="9" customWidth="1"/>
    <col min="13866" max="13866" width="34.42578125" style="9" customWidth="1"/>
    <col min="13867" max="13867" width="11" style="9" customWidth="1"/>
    <col min="13868" max="13868" width="8.140625" style="9" customWidth="1"/>
    <col min="13869" max="14119" width="31.7109375" style="9"/>
    <col min="14120" max="14120" width="82.7109375" style="9" customWidth="1"/>
    <col min="14121" max="14121" width="15.42578125" style="9" customWidth="1"/>
    <col min="14122" max="14122" width="34.42578125" style="9" customWidth="1"/>
    <col min="14123" max="14123" width="11" style="9" customWidth="1"/>
    <col min="14124" max="14124" width="8.140625" style="9" customWidth="1"/>
    <col min="14125" max="14375" width="31.7109375" style="9"/>
    <col min="14376" max="14376" width="82.7109375" style="9" customWidth="1"/>
    <col min="14377" max="14377" width="15.42578125" style="9" customWidth="1"/>
    <col min="14378" max="14378" width="34.42578125" style="9" customWidth="1"/>
    <col min="14379" max="14379" width="11" style="9" customWidth="1"/>
    <col min="14380" max="14380" width="8.140625" style="9" customWidth="1"/>
    <col min="14381" max="14631" width="31.7109375" style="9"/>
    <col min="14632" max="14632" width="82.7109375" style="9" customWidth="1"/>
    <col min="14633" max="14633" width="15.42578125" style="9" customWidth="1"/>
    <col min="14634" max="14634" width="34.42578125" style="9" customWidth="1"/>
    <col min="14635" max="14635" width="11" style="9" customWidth="1"/>
    <col min="14636" max="14636" width="8.140625" style="9" customWidth="1"/>
    <col min="14637" max="14887" width="31.7109375" style="9"/>
    <col min="14888" max="14888" width="82.7109375" style="9" customWidth="1"/>
    <col min="14889" max="14889" width="15.42578125" style="9" customWidth="1"/>
    <col min="14890" max="14890" width="34.42578125" style="9" customWidth="1"/>
    <col min="14891" max="14891" width="11" style="9" customWidth="1"/>
    <col min="14892" max="14892" width="8.140625" style="9" customWidth="1"/>
    <col min="14893" max="15143" width="31.7109375" style="9"/>
    <col min="15144" max="15144" width="82.7109375" style="9" customWidth="1"/>
    <col min="15145" max="15145" width="15.42578125" style="9" customWidth="1"/>
    <col min="15146" max="15146" width="34.42578125" style="9" customWidth="1"/>
    <col min="15147" max="15147" width="11" style="9" customWidth="1"/>
    <col min="15148" max="15148" width="8.140625" style="9" customWidth="1"/>
    <col min="15149" max="15399" width="31.7109375" style="9"/>
    <col min="15400" max="15400" width="82.7109375" style="9" customWidth="1"/>
    <col min="15401" max="15401" width="15.42578125" style="9" customWidth="1"/>
    <col min="15402" max="15402" width="34.42578125" style="9" customWidth="1"/>
    <col min="15403" max="15403" width="11" style="9" customWidth="1"/>
    <col min="15404" max="15404" width="8.140625" style="9" customWidth="1"/>
    <col min="15405" max="15655" width="31.7109375" style="9"/>
    <col min="15656" max="15656" width="82.7109375" style="9" customWidth="1"/>
    <col min="15657" max="15657" width="15.42578125" style="9" customWidth="1"/>
    <col min="15658" max="15658" width="34.42578125" style="9" customWidth="1"/>
    <col min="15659" max="15659" width="11" style="9" customWidth="1"/>
    <col min="15660" max="15660" width="8.140625" style="9" customWidth="1"/>
    <col min="15661" max="15911" width="31.7109375" style="9"/>
    <col min="15912" max="15912" width="82.7109375" style="9" customWidth="1"/>
    <col min="15913" max="15913" width="15.42578125" style="9" customWidth="1"/>
    <col min="15914" max="15914" width="34.42578125" style="9" customWidth="1"/>
    <col min="15915" max="15915" width="11" style="9" customWidth="1"/>
    <col min="15916" max="15916" width="8.140625" style="9" customWidth="1"/>
    <col min="15917" max="16167" width="31.7109375" style="9"/>
    <col min="16168" max="16168" width="82.7109375" style="9" customWidth="1"/>
    <col min="16169" max="16169" width="15.42578125" style="9" customWidth="1"/>
    <col min="16170" max="16170" width="34.42578125" style="9" customWidth="1"/>
    <col min="16171" max="16171" width="11" style="9" customWidth="1"/>
    <col min="16172" max="16172" width="8.140625" style="9" customWidth="1"/>
    <col min="16173" max="16384" width="31.7109375" style="9"/>
  </cols>
  <sheetData>
    <row r="2" spans="1:131" s="3" customFormat="1" ht="45.95" customHeight="1" thickBot="1" x14ac:dyDescent="0.25">
      <c r="A2" s="1"/>
      <c r="B2" s="85" t="s">
        <v>37</v>
      </c>
      <c r="C2" s="73"/>
      <c r="D2" s="73"/>
      <c r="E2" s="28"/>
      <c r="F2" s="146"/>
      <c r="G2" s="27"/>
      <c r="H2" s="2"/>
      <c r="J2" s="4"/>
      <c r="K2" s="147" t="s">
        <v>4</v>
      </c>
      <c r="L2" s="150" t="s">
        <v>38</v>
      </c>
      <c r="M2" s="4"/>
      <c r="N2" s="4"/>
      <c r="O2" s="4"/>
      <c r="P2" s="4"/>
      <c r="Q2" s="4"/>
      <c r="R2" s="4"/>
      <c r="S2" s="4"/>
      <c r="T2" s="4"/>
      <c r="U2" s="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s="84" customFormat="1" ht="84" customHeight="1" thickTop="1" thickBot="1" x14ac:dyDescent="0.25">
      <c r="A3" s="79"/>
      <c r="B3" s="152" t="s">
        <v>180</v>
      </c>
      <c r="C3" s="153"/>
      <c r="D3" s="80"/>
      <c r="E3" s="81"/>
      <c r="F3" s="146"/>
      <c r="G3" s="82"/>
      <c r="H3" s="80"/>
      <c r="I3" s="154" t="s">
        <v>9</v>
      </c>
      <c r="J3" s="83"/>
      <c r="K3" s="148"/>
      <c r="L3" s="151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</row>
    <row r="4" spans="1:131" ht="21.95" customHeight="1" thickTop="1" thickBot="1" x14ac:dyDescent="0.25">
      <c r="B4" s="157" t="s">
        <v>1</v>
      </c>
      <c r="C4" s="158"/>
      <c r="D4" s="31"/>
      <c r="E4"/>
      <c r="F4" s="30"/>
      <c r="G4" s="30"/>
      <c r="I4" s="155"/>
      <c r="J4" s="7"/>
      <c r="K4" s="148"/>
      <c r="L4" s="151"/>
      <c r="M4" s="7"/>
      <c r="N4" s="7"/>
      <c r="O4" s="7"/>
      <c r="P4" s="7"/>
      <c r="Q4" s="7"/>
      <c r="R4" s="7"/>
      <c r="S4" s="7"/>
      <c r="T4" s="7"/>
      <c r="U4" s="7"/>
    </row>
    <row r="5" spans="1:131" ht="30" customHeight="1" thickTop="1" thickBot="1" x14ac:dyDescent="0.25">
      <c r="B5" s="159"/>
      <c r="C5" s="160"/>
      <c r="D5" s="34"/>
      <c r="E5"/>
      <c r="F5" s="74" t="s">
        <v>47</v>
      </c>
      <c r="G5" s="86">
        <v>0</v>
      </c>
      <c r="I5" s="155"/>
      <c r="J5" s="7"/>
      <c r="K5" s="148"/>
      <c r="L5" s="89">
        <v>42923</v>
      </c>
      <c r="M5" s="7"/>
      <c r="N5" s="7"/>
      <c r="O5" s="7"/>
      <c r="P5" s="7"/>
      <c r="Q5" s="7"/>
      <c r="R5" s="7"/>
      <c r="S5" s="7"/>
      <c r="T5" s="7"/>
      <c r="U5" s="7"/>
    </row>
    <row r="6" spans="1:131" ht="30" customHeight="1" thickTop="1" thickBot="1" x14ac:dyDescent="0.25">
      <c r="B6" s="87" t="s">
        <v>133</v>
      </c>
      <c r="C6" s="77"/>
      <c r="D6" s="32"/>
      <c r="E6"/>
      <c r="F6" s="75" t="s">
        <v>94</v>
      </c>
      <c r="G6" s="78">
        <v>0</v>
      </c>
      <c r="I6" s="155"/>
      <c r="J6" s="7"/>
      <c r="K6" s="148"/>
      <c r="L6" s="89">
        <v>42923</v>
      </c>
      <c r="M6" s="7"/>
      <c r="N6" s="7"/>
      <c r="O6" s="7"/>
      <c r="P6" s="7"/>
      <c r="Q6" s="7"/>
      <c r="R6" s="7"/>
      <c r="S6" s="7"/>
      <c r="T6" s="7"/>
      <c r="U6" s="7"/>
    </row>
    <row r="7" spans="1:131" ht="21.95" customHeight="1" thickTop="1" thickBot="1" x14ac:dyDescent="0.25">
      <c r="B7" s="10" t="s">
        <v>10</v>
      </c>
      <c r="C7" s="11">
        <f>I147</f>
        <v>0</v>
      </c>
      <c r="D7" s="33"/>
      <c r="E7"/>
      <c r="F7"/>
      <c r="G7"/>
      <c r="I7" s="156"/>
      <c r="J7" s="7"/>
      <c r="K7" s="149"/>
      <c r="L7" s="76"/>
      <c r="M7" s="7"/>
      <c r="N7" s="7"/>
      <c r="O7" s="7"/>
      <c r="P7" s="7"/>
      <c r="Q7" s="7"/>
      <c r="R7" s="7"/>
      <c r="S7" s="7"/>
      <c r="T7" s="7"/>
      <c r="U7" s="7"/>
    </row>
    <row r="8" spans="1:131" ht="15.75" thickTop="1" thickBot="1" x14ac:dyDescent="0.25">
      <c r="B8" s="30"/>
      <c r="C8" s="30"/>
      <c r="D8" s="32"/>
      <c r="E8" s="19"/>
      <c r="I8" s="30"/>
      <c r="J8" s="30"/>
      <c r="K8" s="32"/>
      <c r="L8" s="8"/>
      <c r="M8" s="7"/>
      <c r="N8" s="7"/>
      <c r="O8" s="7"/>
      <c r="P8" s="7"/>
      <c r="Q8" s="7"/>
      <c r="R8" s="7"/>
      <c r="S8" s="7"/>
      <c r="T8" s="7"/>
      <c r="U8" s="7"/>
    </row>
    <row r="9" spans="1:131" s="13" customFormat="1" ht="15.75" thickTop="1" thickBot="1" x14ac:dyDescent="0.25">
      <c r="A9" s="5"/>
      <c r="B9" s="12" t="s">
        <v>16</v>
      </c>
      <c r="C9" s="98" t="s">
        <v>2</v>
      </c>
      <c r="D9" s="98"/>
      <c r="E9" s="98" t="s">
        <v>0</v>
      </c>
      <c r="F9" s="99"/>
      <c r="G9" s="100" t="s">
        <v>3</v>
      </c>
      <c r="H9" s="39"/>
      <c r="I9" s="40"/>
      <c r="J9" s="7"/>
      <c r="K9" s="8"/>
      <c r="L9" s="8"/>
      <c r="M9" s="7"/>
      <c r="N9" s="7"/>
      <c r="O9" s="7"/>
      <c r="P9" s="7"/>
      <c r="Q9" s="7"/>
      <c r="R9" s="7"/>
      <c r="S9" s="7"/>
      <c r="T9" s="7"/>
      <c r="U9" s="7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</row>
    <row r="10" spans="1:131" s="13" customFormat="1" ht="15.75" thickTop="1" thickBot="1" x14ac:dyDescent="0.25">
      <c r="A10" s="5">
        <v>1</v>
      </c>
      <c r="B10" s="14" t="s">
        <v>120</v>
      </c>
      <c r="C10" s="41">
        <v>50</v>
      </c>
      <c r="D10" s="41"/>
      <c r="E10" s="41">
        <v>250</v>
      </c>
      <c r="F10" s="66" t="s">
        <v>181</v>
      </c>
      <c r="G10" s="42"/>
      <c r="H10" s="39"/>
      <c r="I10" s="93">
        <f t="shared" ref="I10:I27" si="0">SUM(C10*G10)</f>
        <v>0</v>
      </c>
      <c r="J10" s="7"/>
      <c r="K10" s="15"/>
      <c r="L10" s="8"/>
      <c r="M10" s="7"/>
      <c r="N10" s="7"/>
      <c r="O10" s="7"/>
      <c r="P10"/>
      <c r="Q10" s="7"/>
      <c r="R10" s="7"/>
      <c r="S10" s="7"/>
      <c r="T10" s="7"/>
      <c r="U10" s="7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</row>
    <row r="11" spans="1:131" s="13" customFormat="1" ht="15.75" thickTop="1" thickBot="1" x14ac:dyDescent="0.25">
      <c r="A11" s="5">
        <v>2</v>
      </c>
      <c r="B11" s="14" t="s">
        <v>121</v>
      </c>
      <c r="C11" s="41">
        <v>100</v>
      </c>
      <c r="D11" s="41"/>
      <c r="E11" s="41">
        <v>500</v>
      </c>
      <c r="F11" s="66" t="s">
        <v>157</v>
      </c>
      <c r="G11" s="42"/>
      <c r="H11" s="39"/>
      <c r="I11" s="93">
        <f t="shared" si="0"/>
        <v>0</v>
      </c>
      <c r="J11" s="7"/>
      <c r="K11" s="15"/>
      <c r="L11" s="8"/>
      <c r="M11" s="7"/>
      <c r="N11" s="7"/>
      <c r="O11" s="7"/>
      <c r="P11"/>
      <c r="Q11" s="7"/>
      <c r="R11" s="7"/>
      <c r="S11" s="7"/>
      <c r="T11" s="7"/>
      <c r="U11" s="7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</row>
    <row r="12" spans="1:131" s="13" customFormat="1" ht="15.75" thickTop="1" thickBot="1" x14ac:dyDescent="0.25">
      <c r="A12" s="5">
        <v>3</v>
      </c>
      <c r="B12" s="14" t="s">
        <v>101</v>
      </c>
      <c r="C12" s="41">
        <v>500</v>
      </c>
      <c r="D12" s="41"/>
      <c r="E12" s="41">
        <v>500</v>
      </c>
      <c r="F12" s="66" t="s">
        <v>30</v>
      </c>
      <c r="G12" s="42"/>
      <c r="H12" s="39"/>
      <c r="I12" s="93">
        <f t="shared" si="0"/>
        <v>0</v>
      </c>
      <c r="J12" s="7"/>
      <c r="K12" s="15"/>
      <c r="L12" s="8"/>
      <c r="M12" s="7"/>
      <c r="N12" s="7"/>
      <c r="O12" s="7"/>
      <c r="P12" s="134"/>
      <c r="Q12" s="7"/>
      <c r="R12" s="7"/>
      <c r="S12" s="7"/>
      <c r="T12" s="7"/>
      <c r="U12" s="7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</row>
    <row r="13" spans="1:131" ht="18" customHeight="1" thickTop="1" thickBot="1" x14ac:dyDescent="0.25">
      <c r="A13" s="5">
        <v>4</v>
      </c>
      <c r="B13" s="14" t="s">
        <v>65</v>
      </c>
      <c r="C13" s="41">
        <v>500</v>
      </c>
      <c r="D13" s="41"/>
      <c r="E13" s="41">
        <v>1000</v>
      </c>
      <c r="F13" s="66" t="s">
        <v>134</v>
      </c>
      <c r="G13" s="42"/>
      <c r="H13" s="17"/>
      <c r="I13" s="93">
        <f t="shared" si="0"/>
        <v>0</v>
      </c>
      <c r="L13" s="88">
        <v>42923</v>
      </c>
    </row>
    <row r="14" spans="1:131" ht="18" customHeight="1" thickTop="1" thickBot="1" x14ac:dyDescent="0.25">
      <c r="A14" s="5">
        <v>5</v>
      </c>
      <c r="B14" s="14" t="s">
        <v>105</v>
      </c>
      <c r="C14" s="41">
        <v>1000</v>
      </c>
      <c r="D14" s="41"/>
      <c r="E14" s="41">
        <v>2000</v>
      </c>
      <c r="F14" s="66" t="s">
        <v>135</v>
      </c>
      <c r="G14" s="42"/>
      <c r="H14" s="17"/>
      <c r="I14" s="93">
        <f t="shared" si="0"/>
        <v>0</v>
      </c>
      <c r="L14" s="88"/>
    </row>
    <row r="15" spans="1:131" ht="18" customHeight="1" thickTop="1" thickBot="1" x14ac:dyDescent="0.25">
      <c r="A15" s="5">
        <v>6</v>
      </c>
      <c r="B15" s="14" t="s">
        <v>106</v>
      </c>
      <c r="C15" s="41">
        <v>250</v>
      </c>
      <c r="D15" s="41"/>
      <c r="E15" s="41">
        <v>250</v>
      </c>
      <c r="F15" s="66" t="s">
        <v>30</v>
      </c>
      <c r="G15" s="42"/>
      <c r="H15" s="17"/>
      <c r="I15" s="93">
        <f t="shared" si="0"/>
        <v>0</v>
      </c>
      <c r="L15" s="88">
        <v>42923</v>
      </c>
      <c r="V15"/>
      <c r="W15"/>
    </row>
    <row r="16" spans="1:131" ht="18" customHeight="1" thickTop="1" thickBot="1" x14ac:dyDescent="0.25">
      <c r="A16" s="5">
        <v>7</v>
      </c>
      <c r="B16" s="14" t="s">
        <v>48</v>
      </c>
      <c r="C16" s="41">
        <v>100</v>
      </c>
      <c r="D16" s="41"/>
      <c r="E16" s="41">
        <v>1000</v>
      </c>
      <c r="F16" s="66" t="s">
        <v>136</v>
      </c>
      <c r="G16" s="42"/>
      <c r="H16" s="17"/>
      <c r="I16" s="93">
        <f t="shared" si="0"/>
        <v>0</v>
      </c>
      <c r="L16" s="88">
        <v>42923</v>
      </c>
      <c r="V16"/>
      <c r="W16"/>
    </row>
    <row r="17" spans="1:131" ht="18" customHeight="1" thickTop="1" thickBot="1" x14ac:dyDescent="0.25">
      <c r="A17" s="5">
        <v>8</v>
      </c>
      <c r="B17" s="14" t="s">
        <v>66</v>
      </c>
      <c r="C17" s="41">
        <v>25</v>
      </c>
      <c r="D17" s="41"/>
      <c r="E17" s="41">
        <v>200</v>
      </c>
      <c r="F17" s="66" t="s">
        <v>44</v>
      </c>
      <c r="G17" s="42"/>
      <c r="H17" s="17"/>
      <c r="I17" s="93">
        <f t="shared" si="0"/>
        <v>0</v>
      </c>
      <c r="L17" s="88">
        <v>42923</v>
      </c>
      <c r="V17"/>
      <c r="W17"/>
    </row>
    <row r="18" spans="1:131" ht="18" customHeight="1" thickTop="1" thickBot="1" x14ac:dyDescent="0.25">
      <c r="A18" s="5">
        <v>9</v>
      </c>
      <c r="B18" s="14" t="s">
        <v>107</v>
      </c>
      <c r="C18" s="41">
        <v>500</v>
      </c>
      <c r="D18" s="41"/>
      <c r="E18" s="41">
        <v>500</v>
      </c>
      <c r="F18" s="66" t="s">
        <v>30</v>
      </c>
      <c r="G18" s="42"/>
      <c r="H18" s="17"/>
      <c r="I18" s="93">
        <f t="shared" si="0"/>
        <v>0</v>
      </c>
      <c r="L18" s="88">
        <v>42923</v>
      </c>
      <c r="P18" s="135" t="s">
        <v>191</v>
      </c>
      <c r="V18"/>
      <c r="W18"/>
    </row>
    <row r="19" spans="1:131" ht="18" customHeight="1" thickTop="1" thickBot="1" x14ac:dyDescent="0.25">
      <c r="A19" s="5">
        <v>10</v>
      </c>
      <c r="B19" s="14" t="s">
        <v>108</v>
      </c>
      <c r="C19" s="41">
        <v>250</v>
      </c>
      <c r="D19" s="41"/>
      <c r="E19" s="41">
        <v>250</v>
      </c>
      <c r="F19" s="66" t="s">
        <v>30</v>
      </c>
      <c r="G19" s="42"/>
      <c r="H19" s="17"/>
      <c r="I19" s="93">
        <f t="shared" si="0"/>
        <v>0</v>
      </c>
      <c r="L19" s="88">
        <v>42923</v>
      </c>
      <c r="V19"/>
      <c r="W19"/>
    </row>
    <row r="20" spans="1:131" ht="18" customHeight="1" thickTop="1" thickBot="1" x14ac:dyDescent="0.25">
      <c r="A20" s="5">
        <v>11</v>
      </c>
      <c r="B20" s="14" t="s">
        <v>109</v>
      </c>
      <c r="C20" s="41">
        <v>100</v>
      </c>
      <c r="D20" s="41"/>
      <c r="E20" s="41">
        <v>100</v>
      </c>
      <c r="F20" s="66" t="s">
        <v>32</v>
      </c>
      <c r="G20" s="42"/>
      <c r="H20" s="17"/>
      <c r="I20" s="93">
        <f t="shared" si="0"/>
        <v>0</v>
      </c>
      <c r="L20" s="88">
        <v>42923</v>
      </c>
      <c r="V20"/>
      <c r="W20"/>
    </row>
    <row r="21" spans="1:131" ht="18" customHeight="1" thickTop="1" thickBot="1" x14ac:dyDescent="0.25">
      <c r="A21" s="5">
        <v>12</v>
      </c>
      <c r="B21" s="14" t="s">
        <v>110</v>
      </c>
      <c r="C21" s="41">
        <v>100</v>
      </c>
      <c r="D21" s="41"/>
      <c r="E21" s="41">
        <v>100</v>
      </c>
      <c r="F21" s="66" t="s">
        <v>30</v>
      </c>
      <c r="G21" s="42"/>
      <c r="H21" s="17"/>
      <c r="I21" s="93">
        <f t="shared" si="0"/>
        <v>0</v>
      </c>
      <c r="L21" s="88">
        <v>42923</v>
      </c>
      <c r="V21"/>
      <c r="W21"/>
    </row>
    <row r="22" spans="1:131" ht="18" customHeight="1" thickTop="1" thickBot="1" x14ac:dyDescent="0.25">
      <c r="A22" s="5">
        <v>13</v>
      </c>
      <c r="B22" s="14" t="s">
        <v>182</v>
      </c>
      <c r="C22" s="41">
        <v>250</v>
      </c>
      <c r="D22" s="41"/>
      <c r="E22" s="41">
        <v>250</v>
      </c>
      <c r="F22" s="66" t="s">
        <v>30</v>
      </c>
      <c r="G22" s="42"/>
      <c r="H22" s="17"/>
      <c r="I22" s="93">
        <f t="shared" si="0"/>
        <v>0</v>
      </c>
      <c r="L22" s="88">
        <v>42923</v>
      </c>
      <c r="V22"/>
      <c r="W22"/>
    </row>
    <row r="23" spans="1:131" ht="18" customHeight="1" thickTop="1" thickBot="1" x14ac:dyDescent="0.25">
      <c r="A23" s="5">
        <v>14</v>
      </c>
      <c r="B23" s="14" t="s">
        <v>111</v>
      </c>
      <c r="C23" s="41">
        <v>500</v>
      </c>
      <c r="D23" s="41"/>
      <c r="E23" s="41">
        <v>500</v>
      </c>
      <c r="F23" s="66" t="s">
        <v>32</v>
      </c>
      <c r="G23" s="42"/>
      <c r="H23" s="17"/>
      <c r="I23" s="93">
        <f t="shared" si="0"/>
        <v>0</v>
      </c>
      <c r="L23" s="88"/>
      <c r="V23"/>
      <c r="W23"/>
    </row>
    <row r="24" spans="1:131" ht="18" customHeight="1" thickTop="1" thickBot="1" x14ac:dyDescent="0.25">
      <c r="A24" s="5">
        <v>15</v>
      </c>
      <c r="B24" s="14" t="s">
        <v>49</v>
      </c>
      <c r="C24" s="41">
        <v>250</v>
      </c>
      <c r="D24" s="41"/>
      <c r="E24" s="41">
        <v>250</v>
      </c>
      <c r="F24" s="66" t="s">
        <v>30</v>
      </c>
      <c r="G24" s="42"/>
      <c r="H24" s="17"/>
      <c r="I24" s="93">
        <f t="shared" si="0"/>
        <v>0</v>
      </c>
      <c r="L24" s="88">
        <v>42923</v>
      </c>
      <c r="V24"/>
      <c r="W24"/>
    </row>
    <row r="25" spans="1:131" ht="18" customHeight="1" thickTop="1" thickBot="1" x14ac:dyDescent="0.25">
      <c r="A25" s="5">
        <v>16</v>
      </c>
      <c r="B25" s="14" t="s">
        <v>67</v>
      </c>
      <c r="C25" s="41">
        <v>200</v>
      </c>
      <c r="D25" s="41"/>
      <c r="E25" s="41">
        <v>200</v>
      </c>
      <c r="F25" s="66" t="s">
        <v>32</v>
      </c>
      <c r="G25" s="42"/>
      <c r="H25" s="17"/>
      <c r="I25" s="93">
        <f t="shared" si="0"/>
        <v>0</v>
      </c>
      <c r="L25" s="88"/>
      <c r="V25"/>
      <c r="W25"/>
    </row>
    <row r="26" spans="1:131" ht="18" customHeight="1" thickTop="1" thickBot="1" x14ac:dyDescent="0.25">
      <c r="A26" s="5">
        <v>17</v>
      </c>
      <c r="B26" s="23" t="s">
        <v>150</v>
      </c>
      <c r="C26" s="45">
        <v>1000</v>
      </c>
      <c r="D26" s="45"/>
      <c r="E26" s="45">
        <v>1000</v>
      </c>
      <c r="F26" s="92" t="s">
        <v>137</v>
      </c>
      <c r="G26" s="42"/>
      <c r="H26" s="17"/>
      <c r="I26" s="93">
        <f t="shared" si="0"/>
        <v>0</v>
      </c>
      <c r="L26" s="88"/>
      <c r="V26"/>
      <c r="W26"/>
    </row>
    <row r="27" spans="1:131" ht="18" customHeight="1" thickTop="1" thickBot="1" x14ac:dyDescent="0.25">
      <c r="A27" s="5">
        <v>18</v>
      </c>
      <c r="B27" s="16" t="s">
        <v>171</v>
      </c>
      <c r="C27" s="47">
        <v>250</v>
      </c>
      <c r="D27" s="47"/>
      <c r="E27" s="47">
        <v>250</v>
      </c>
      <c r="F27" s="67" t="s">
        <v>32</v>
      </c>
      <c r="G27" s="101"/>
      <c r="H27" s="17"/>
      <c r="I27" s="93">
        <f t="shared" si="0"/>
        <v>0</v>
      </c>
      <c r="L27" s="88">
        <v>42923</v>
      </c>
      <c r="V27"/>
      <c r="W27"/>
    </row>
    <row r="28" spans="1:131" ht="18" customHeight="1" thickTop="1" x14ac:dyDescent="0.2">
      <c r="B28" s="17"/>
      <c r="C28" s="50"/>
      <c r="D28" s="50"/>
      <c r="E28" s="51">
        <f>SUM(E10:E27)</f>
        <v>9100</v>
      </c>
      <c r="F28" s="52"/>
      <c r="G28" s="50">
        <f>SUM(G10:G27)</f>
        <v>0</v>
      </c>
      <c r="H28" s="50"/>
      <c r="I28" s="136" t="b">
        <f>IF(SUM(I10:I27)&gt;E28,E28)</f>
        <v>0</v>
      </c>
      <c r="K28" s="15" t="s">
        <v>192</v>
      </c>
      <c r="L28" s="88">
        <v>42923</v>
      </c>
      <c r="V28"/>
      <c r="W28"/>
    </row>
    <row r="29" spans="1:131" s="6" customFormat="1" ht="18" customHeight="1" thickBot="1" x14ac:dyDescent="0.25">
      <c r="A29" s="5"/>
      <c r="B29" s="18"/>
      <c r="C29" s="53"/>
      <c r="D29" s="53"/>
      <c r="E29" s="53"/>
      <c r="F29" s="54"/>
      <c r="G29" s="55"/>
      <c r="H29" s="50"/>
      <c r="I29" s="63"/>
      <c r="J29" s="7"/>
      <c r="K29" s="20"/>
      <c r="L29" s="8"/>
      <c r="M29" s="7"/>
      <c r="N29" s="7"/>
      <c r="O29" s="7"/>
      <c r="P29" s="7"/>
      <c r="Q29" s="7"/>
      <c r="R29" s="7"/>
      <c r="S29" s="7"/>
      <c r="T29" s="7"/>
      <c r="U29" s="7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</row>
    <row r="30" spans="1:131" s="13" customFormat="1" ht="18" customHeight="1" thickTop="1" thickBot="1" x14ac:dyDescent="0.25">
      <c r="A30" s="5"/>
      <c r="B30" s="12" t="s">
        <v>151</v>
      </c>
      <c r="C30" s="36" t="s">
        <v>2</v>
      </c>
      <c r="D30" s="36"/>
      <c r="E30" s="36" t="s">
        <v>0</v>
      </c>
      <c r="F30" s="37"/>
      <c r="G30" s="100" t="s">
        <v>3</v>
      </c>
      <c r="H30" s="17"/>
      <c r="I30" s="128"/>
      <c r="J30" s="6"/>
      <c r="K30" s="15"/>
      <c r="L30" s="89">
        <v>42923</v>
      </c>
      <c r="M30" s="6"/>
      <c r="N30" s="6"/>
      <c r="O30" s="6"/>
      <c r="P30" s="6"/>
      <c r="Q30" s="6"/>
      <c r="R30" s="6"/>
      <c r="S30" s="6"/>
      <c r="T30" s="6"/>
      <c r="U30" s="6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</row>
    <row r="31" spans="1:131" s="13" customFormat="1" ht="18" customHeight="1" thickTop="1" thickBot="1" x14ac:dyDescent="0.25">
      <c r="A31" s="5">
        <v>19</v>
      </c>
      <c r="B31" s="14" t="s">
        <v>118</v>
      </c>
      <c r="C31" s="41">
        <v>50</v>
      </c>
      <c r="D31" s="41"/>
      <c r="E31" s="41">
        <v>250</v>
      </c>
      <c r="F31" s="66" t="s">
        <v>181</v>
      </c>
      <c r="G31" s="42"/>
      <c r="H31" s="17"/>
      <c r="I31" s="93">
        <f>SUM(C31*G31)</f>
        <v>0</v>
      </c>
      <c r="J31" s="6"/>
      <c r="K31" s="15"/>
      <c r="L31" s="89"/>
      <c r="M31" s="6"/>
      <c r="N31" s="6"/>
      <c r="O31" s="6"/>
      <c r="P31" s="6"/>
      <c r="Q31" s="6"/>
      <c r="R31" s="6"/>
      <c r="S31" s="6"/>
      <c r="T31" s="6"/>
      <c r="U31" s="6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</row>
    <row r="32" spans="1:131" s="13" customFormat="1" ht="18" customHeight="1" thickTop="1" thickBot="1" x14ac:dyDescent="0.25">
      <c r="A32" s="5">
        <v>20</v>
      </c>
      <c r="B32" s="14" t="s">
        <v>119</v>
      </c>
      <c r="C32" s="41">
        <v>100</v>
      </c>
      <c r="D32" s="41"/>
      <c r="E32" s="41">
        <v>500</v>
      </c>
      <c r="F32" s="66" t="s">
        <v>157</v>
      </c>
      <c r="G32" s="42"/>
      <c r="H32" s="17"/>
      <c r="I32" s="93">
        <f t="shared" ref="I32:I43" si="1">SUM(C32*G32)</f>
        <v>0</v>
      </c>
      <c r="J32" s="6"/>
      <c r="K32" s="15"/>
      <c r="L32" s="89"/>
      <c r="M32" s="6"/>
      <c r="N32" s="6"/>
      <c r="O32" s="6"/>
      <c r="P32" s="6"/>
      <c r="Q32" s="6"/>
      <c r="R32" s="6"/>
      <c r="S32" s="6"/>
      <c r="T32" s="6"/>
      <c r="U32" s="6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</row>
    <row r="33" spans="1:131" ht="18" customHeight="1" thickTop="1" thickBot="1" x14ac:dyDescent="0.25">
      <c r="A33" s="5">
        <v>21</v>
      </c>
      <c r="B33" s="14" t="s">
        <v>95</v>
      </c>
      <c r="C33" s="41">
        <v>500</v>
      </c>
      <c r="D33" s="41"/>
      <c r="E33" s="41">
        <v>500</v>
      </c>
      <c r="F33" s="90" t="s">
        <v>31</v>
      </c>
      <c r="G33" s="42"/>
      <c r="H33" s="17"/>
      <c r="I33" s="93">
        <f t="shared" si="1"/>
        <v>0</v>
      </c>
      <c r="J33" s="21"/>
      <c r="L33" s="89">
        <v>42923</v>
      </c>
    </row>
    <row r="34" spans="1:131" ht="18" customHeight="1" thickTop="1" thickBot="1" x14ac:dyDescent="0.25">
      <c r="A34" s="5">
        <v>22</v>
      </c>
      <c r="B34" s="14" t="s">
        <v>96</v>
      </c>
      <c r="C34" s="41">
        <v>10</v>
      </c>
      <c r="D34" s="41"/>
      <c r="E34" s="41" t="s">
        <v>97</v>
      </c>
      <c r="F34" s="90" t="s">
        <v>158</v>
      </c>
      <c r="G34" s="42"/>
      <c r="H34" s="17"/>
      <c r="I34" s="93">
        <f t="shared" si="1"/>
        <v>0</v>
      </c>
      <c r="J34" s="21"/>
      <c r="L34" s="89"/>
    </row>
    <row r="35" spans="1:131" ht="18" customHeight="1" thickTop="1" thickBot="1" x14ac:dyDescent="0.25">
      <c r="A35" s="5">
        <v>23</v>
      </c>
      <c r="B35" s="14" t="s">
        <v>98</v>
      </c>
      <c r="C35" s="41">
        <v>10</v>
      </c>
      <c r="D35" s="41"/>
      <c r="E35" s="41" t="s">
        <v>12</v>
      </c>
      <c r="F35" s="90" t="s">
        <v>158</v>
      </c>
      <c r="G35" s="42"/>
      <c r="H35" s="17"/>
      <c r="I35" s="93">
        <f t="shared" si="1"/>
        <v>0</v>
      </c>
      <c r="L35" s="89">
        <v>42923</v>
      </c>
    </row>
    <row r="36" spans="1:131" s="13" customFormat="1" ht="18" customHeight="1" thickTop="1" thickBot="1" x14ac:dyDescent="0.25">
      <c r="A36" s="5">
        <v>24</v>
      </c>
      <c r="B36" s="14" t="s">
        <v>61</v>
      </c>
      <c r="C36" s="41">
        <v>200</v>
      </c>
      <c r="D36" s="41"/>
      <c r="E36" s="41">
        <v>200</v>
      </c>
      <c r="F36" s="90" t="s">
        <v>31</v>
      </c>
      <c r="G36" s="109"/>
      <c r="H36" s="50"/>
      <c r="I36" s="93">
        <f t="shared" si="1"/>
        <v>0</v>
      </c>
      <c r="J36" s="7"/>
      <c r="K36" s="15"/>
      <c r="L36" s="8"/>
      <c r="M36" s="7"/>
      <c r="N36" s="7"/>
      <c r="O36" s="7"/>
      <c r="P36" s="7"/>
      <c r="Q36" s="7"/>
      <c r="R36" s="7"/>
      <c r="S36" s="7"/>
      <c r="T36" s="7"/>
      <c r="U36" s="7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</row>
    <row r="37" spans="1:131" ht="18" customHeight="1" thickTop="1" thickBot="1" x14ac:dyDescent="0.25">
      <c r="A37" s="5">
        <v>25</v>
      </c>
      <c r="B37" s="14" t="s">
        <v>62</v>
      </c>
      <c r="C37" s="41">
        <v>500</v>
      </c>
      <c r="D37" s="41"/>
      <c r="E37" s="41">
        <v>500</v>
      </c>
      <c r="F37" s="90" t="s">
        <v>31</v>
      </c>
      <c r="G37" s="42"/>
      <c r="H37" s="17"/>
      <c r="I37" s="93">
        <f t="shared" si="1"/>
        <v>0</v>
      </c>
      <c r="L37" s="89">
        <v>42923</v>
      </c>
    </row>
    <row r="38" spans="1:131" ht="18" customHeight="1" thickTop="1" thickBot="1" x14ac:dyDescent="0.25">
      <c r="A38" s="5">
        <v>26</v>
      </c>
      <c r="B38" s="14" t="s">
        <v>172</v>
      </c>
      <c r="C38" s="41">
        <v>250</v>
      </c>
      <c r="D38" s="41"/>
      <c r="E38" s="41">
        <v>250</v>
      </c>
      <c r="F38" s="90" t="s">
        <v>31</v>
      </c>
      <c r="G38" s="42"/>
      <c r="H38" s="17"/>
      <c r="I38" s="93">
        <f t="shared" si="1"/>
        <v>0</v>
      </c>
      <c r="L38" s="89">
        <v>42923</v>
      </c>
    </row>
    <row r="39" spans="1:131" ht="18" customHeight="1" thickTop="1" thickBot="1" x14ac:dyDescent="0.25">
      <c r="A39" s="5">
        <v>27</v>
      </c>
      <c r="B39" s="14" t="s">
        <v>173</v>
      </c>
      <c r="C39" s="41">
        <v>250</v>
      </c>
      <c r="D39" s="41"/>
      <c r="E39" s="41">
        <v>250</v>
      </c>
      <c r="F39" s="66" t="s">
        <v>32</v>
      </c>
      <c r="G39" s="42"/>
      <c r="H39" s="17"/>
      <c r="I39" s="93">
        <f t="shared" si="1"/>
        <v>0</v>
      </c>
      <c r="L39" s="89">
        <v>42923</v>
      </c>
    </row>
    <row r="40" spans="1:131" ht="18" customHeight="1" thickTop="1" thickBot="1" x14ac:dyDescent="0.25">
      <c r="A40" s="5">
        <v>28</v>
      </c>
      <c r="B40" s="95" t="s">
        <v>82</v>
      </c>
      <c r="C40" s="41">
        <v>500</v>
      </c>
      <c r="D40" s="41"/>
      <c r="E40" s="41">
        <v>500</v>
      </c>
      <c r="F40" s="66" t="s">
        <v>32</v>
      </c>
      <c r="G40" s="42"/>
      <c r="H40" s="17"/>
      <c r="I40" s="93">
        <f t="shared" si="1"/>
        <v>0</v>
      </c>
      <c r="L40" s="89">
        <v>42923</v>
      </c>
    </row>
    <row r="41" spans="1:131" ht="18" customHeight="1" thickTop="1" thickBot="1" x14ac:dyDescent="0.25">
      <c r="A41" s="5">
        <v>29</v>
      </c>
      <c r="B41" s="14" t="s">
        <v>76</v>
      </c>
      <c r="C41" s="41">
        <v>100</v>
      </c>
      <c r="D41" s="41"/>
      <c r="E41" s="41">
        <v>100</v>
      </c>
      <c r="F41" s="90" t="s">
        <v>31</v>
      </c>
      <c r="G41" s="42"/>
      <c r="H41" s="17"/>
      <c r="I41" s="93">
        <f t="shared" si="1"/>
        <v>0</v>
      </c>
      <c r="L41" s="89">
        <v>42923</v>
      </c>
    </row>
    <row r="42" spans="1:131" ht="18" customHeight="1" thickTop="1" thickBot="1" x14ac:dyDescent="0.25">
      <c r="A42" s="5">
        <v>30</v>
      </c>
      <c r="B42" s="14" t="s">
        <v>63</v>
      </c>
      <c r="C42" s="41">
        <v>500</v>
      </c>
      <c r="D42" s="41"/>
      <c r="E42" s="41">
        <v>500</v>
      </c>
      <c r="F42" s="90" t="s">
        <v>31</v>
      </c>
      <c r="G42" s="42"/>
      <c r="H42" s="17"/>
      <c r="I42" s="93">
        <f t="shared" si="1"/>
        <v>0</v>
      </c>
      <c r="L42" s="89">
        <v>42923</v>
      </c>
    </row>
    <row r="43" spans="1:131" ht="18" customHeight="1" thickTop="1" thickBot="1" x14ac:dyDescent="0.25">
      <c r="A43" s="5">
        <v>31</v>
      </c>
      <c r="B43" s="16" t="s">
        <v>113</v>
      </c>
      <c r="C43" s="47">
        <v>100</v>
      </c>
      <c r="D43" s="47"/>
      <c r="E43" s="47">
        <v>1000</v>
      </c>
      <c r="F43" s="131" t="s">
        <v>183</v>
      </c>
      <c r="G43" s="58"/>
      <c r="H43" s="17"/>
      <c r="I43" s="93">
        <f t="shared" si="1"/>
        <v>0</v>
      </c>
      <c r="L43" s="89">
        <v>42923</v>
      </c>
    </row>
    <row r="44" spans="1:131" ht="18" customHeight="1" thickTop="1" x14ac:dyDescent="0.2">
      <c r="C44" s="50"/>
      <c r="D44" s="50"/>
      <c r="E44" s="51" t="s">
        <v>12</v>
      </c>
      <c r="F44" s="50"/>
      <c r="G44" s="102">
        <f>SUM(G31:G43)</f>
        <v>0</v>
      </c>
      <c r="H44" s="17"/>
      <c r="I44" s="137">
        <f>SUM(I31:I43)</f>
        <v>0</v>
      </c>
      <c r="J44" s="105"/>
      <c r="K44" s="15" t="s">
        <v>192</v>
      </c>
      <c r="L44" s="97">
        <v>42923</v>
      </c>
    </row>
    <row r="45" spans="1:131" ht="18" customHeight="1" thickBot="1" x14ac:dyDescent="0.25">
      <c r="C45" s="50"/>
      <c r="D45" s="50"/>
      <c r="E45" s="132"/>
      <c r="F45" s="50"/>
      <c r="G45" s="102"/>
      <c r="H45" s="17"/>
      <c r="I45" s="103"/>
      <c r="J45" s="105"/>
      <c r="K45" s="106"/>
      <c r="L45" s="97"/>
    </row>
    <row r="46" spans="1:131" s="13" customFormat="1" ht="18" customHeight="1" thickTop="1" thickBot="1" x14ac:dyDescent="0.25">
      <c r="A46" s="5"/>
      <c r="B46" s="12" t="s">
        <v>152</v>
      </c>
      <c r="C46" s="36" t="s">
        <v>2</v>
      </c>
      <c r="D46" s="36"/>
      <c r="E46" s="36" t="s">
        <v>0</v>
      </c>
      <c r="F46" s="37"/>
      <c r="G46" s="100" t="s">
        <v>3</v>
      </c>
      <c r="H46" s="50"/>
      <c r="I46" s="56"/>
      <c r="J46" s="7"/>
      <c r="K46" s="8"/>
      <c r="L46" s="8"/>
      <c r="M46" s="7"/>
      <c r="N46" s="7"/>
      <c r="O46" s="7"/>
      <c r="P46" s="7"/>
      <c r="Q46" s="7"/>
      <c r="R46" s="7"/>
      <c r="S46" s="7"/>
      <c r="T46" s="7"/>
      <c r="U46" s="7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</row>
    <row r="47" spans="1:131" s="13" customFormat="1" ht="18" customHeight="1" thickTop="1" thickBot="1" x14ac:dyDescent="0.25">
      <c r="A47" s="5">
        <v>32</v>
      </c>
      <c r="B47" s="14" t="s">
        <v>174</v>
      </c>
      <c r="C47" s="41">
        <v>300</v>
      </c>
      <c r="D47" s="41"/>
      <c r="E47" s="41">
        <v>300</v>
      </c>
      <c r="F47" s="90" t="s">
        <v>31</v>
      </c>
      <c r="G47" s="42"/>
      <c r="H47" s="17"/>
      <c r="I47" s="93">
        <f t="shared" ref="I47:I70" si="2">SUM(C47*G47)</f>
        <v>0</v>
      </c>
      <c r="J47" s="6"/>
      <c r="K47" s="15"/>
      <c r="L47" s="89"/>
      <c r="M47" s="6"/>
      <c r="N47" s="6"/>
      <c r="O47" s="6"/>
      <c r="P47" s="6"/>
      <c r="Q47" s="6"/>
      <c r="R47" s="6"/>
      <c r="S47" s="6"/>
      <c r="T47" s="6"/>
      <c r="U47" s="6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</row>
    <row r="48" spans="1:131" s="13" customFormat="1" ht="18" customHeight="1" thickTop="1" thickBot="1" x14ac:dyDescent="0.25">
      <c r="A48" s="5">
        <v>33</v>
      </c>
      <c r="B48" s="14" t="s">
        <v>175</v>
      </c>
      <c r="C48" s="41">
        <v>300</v>
      </c>
      <c r="D48" s="41"/>
      <c r="E48" s="41">
        <v>300</v>
      </c>
      <c r="F48" s="90" t="s">
        <v>31</v>
      </c>
      <c r="G48" s="42"/>
      <c r="H48" s="17"/>
      <c r="I48" s="93">
        <f t="shared" si="2"/>
        <v>0</v>
      </c>
      <c r="J48" s="6"/>
      <c r="K48" s="15"/>
      <c r="L48" s="89"/>
      <c r="M48" s="6"/>
      <c r="N48" s="6"/>
      <c r="O48" s="6"/>
      <c r="P48" s="6"/>
      <c r="Q48" s="6"/>
      <c r="R48" s="6"/>
      <c r="S48" s="6"/>
      <c r="T48" s="6"/>
      <c r="U48" s="6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</row>
    <row r="49" spans="1:131" s="13" customFormat="1" ht="18" customHeight="1" thickTop="1" thickBot="1" x14ac:dyDescent="0.25">
      <c r="A49" s="5">
        <v>34</v>
      </c>
      <c r="B49" s="14" t="s">
        <v>176</v>
      </c>
      <c r="C49" s="41">
        <v>300</v>
      </c>
      <c r="D49" s="41"/>
      <c r="E49" s="41">
        <v>300</v>
      </c>
      <c r="F49" s="66" t="s">
        <v>32</v>
      </c>
      <c r="G49" s="42"/>
      <c r="H49" s="17"/>
      <c r="I49" s="93">
        <f t="shared" si="2"/>
        <v>0</v>
      </c>
      <c r="J49" s="6"/>
      <c r="K49" s="15"/>
      <c r="L49" s="89"/>
      <c r="M49" s="6"/>
      <c r="N49" s="6"/>
      <c r="O49" s="6"/>
      <c r="P49" s="6"/>
      <c r="Q49" s="6"/>
      <c r="R49" s="6"/>
      <c r="S49" s="6"/>
      <c r="T49" s="6"/>
      <c r="U49" s="6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</row>
    <row r="50" spans="1:131" s="13" customFormat="1" ht="18" customHeight="1" thickTop="1" thickBot="1" x14ac:dyDescent="0.25">
      <c r="A50" s="5">
        <v>35</v>
      </c>
      <c r="B50" s="14" t="s">
        <v>177</v>
      </c>
      <c r="C50" s="41">
        <v>300</v>
      </c>
      <c r="D50" s="41"/>
      <c r="E50" s="41">
        <v>300</v>
      </c>
      <c r="F50" s="66" t="s">
        <v>32</v>
      </c>
      <c r="G50" s="42"/>
      <c r="H50" s="17"/>
      <c r="I50" s="93">
        <f t="shared" si="2"/>
        <v>0</v>
      </c>
      <c r="J50" s="6"/>
      <c r="K50" s="15"/>
      <c r="L50" s="89"/>
      <c r="M50" s="6"/>
      <c r="N50" s="6"/>
      <c r="O50" s="6"/>
      <c r="P50" s="6"/>
      <c r="Q50" s="6"/>
      <c r="R50" s="6"/>
      <c r="S50" s="6"/>
      <c r="T50" s="6"/>
      <c r="U50" s="6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</row>
    <row r="51" spans="1:131" s="13" customFormat="1" ht="18" customHeight="1" thickTop="1" thickBot="1" x14ac:dyDescent="0.25">
      <c r="A51" s="5">
        <v>36</v>
      </c>
      <c r="B51" s="14" t="s">
        <v>178</v>
      </c>
      <c r="C51" s="41">
        <v>300</v>
      </c>
      <c r="D51" s="41"/>
      <c r="E51" s="41">
        <v>300</v>
      </c>
      <c r="F51" s="66" t="s">
        <v>32</v>
      </c>
      <c r="G51" s="42"/>
      <c r="H51" s="17"/>
      <c r="I51" s="93">
        <f t="shared" si="2"/>
        <v>0</v>
      </c>
      <c r="J51" s="6"/>
      <c r="K51" s="15"/>
      <c r="L51" s="89"/>
      <c r="M51" s="6"/>
      <c r="N51" s="6"/>
      <c r="O51" s="6"/>
      <c r="P51" s="6"/>
      <c r="Q51" s="6"/>
      <c r="R51" s="6"/>
      <c r="S51" s="6"/>
      <c r="T51" s="6"/>
      <c r="U51" s="6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</row>
    <row r="52" spans="1:131" s="13" customFormat="1" ht="18" customHeight="1" thickTop="1" thickBot="1" x14ac:dyDescent="0.25">
      <c r="A52" s="5">
        <v>37</v>
      </c>
      <c r="B52" s="14" t="s">
        <v>71</v>
      </c>
      <c r="C52" s="41">
        <v>500</v>
      </c>
      <c r="D52" s="41"/>
      <c r="E52" s="41">
        <v>500</v>
      </c>
      <c r="F52" s="90" t="s">
        <v>31</v>
      </c>
      <c r="G52" s="42"/>
      <c r="H52" s="17"/>
      <c r="I52" s="93">
        <f t="shared" si="2"/>
        <v>0</v>
      </c>
      <c r="J52" s="6"/>
      <c r="K52" s="15"/>
      <c r="L52" s="89"/>
      <c r="M52" s="6"/>
      <c r="N52" s="6"/>
      <c r="O52" s="6"/>
      <c r="P52" s="6"/>
      <c r="Q52" s="6"/>
      <c r="R52" s="6"/>
      <c r="S52" s="6"/>
      <c r="T52" s="6"/>
      <c r="U52" s="6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</row>
    <row r="53" spans="1:131" s="13" customFormat="1" ht="18" customHeight="1" thickTop="1" thickBot="1" x14ac:dyDescent="0.25">
      <c r="A53" s="5">
        <v>38</v>
      </c>
      <c r="B53" s="14" t="s">
        <v>70</v>
      </c>
      <c r="C53" s="41">
        <v>500</v>
      </c>
      <c r="D53" s="41"/>
      <c r="E53" s="41">
        <v>500</v>
      </c>
      <c r="F53" s="90" t="s">
        <v>31</v>
      </c>
      <c r="G53" s="42"/>
      <c r="H53" s="17"/>
      <c r="I53" s="93">
        <f t="shared" si="2"/>
        <v>0</v>
      </c>
      <c r="J53" s="6"/>
      <c r="K53" s="15"/>
      <c r="L53" s="89"/>
      <c r="M53" s="6"/>
      <c r="N53" s="6"/>
      <c r="O53" s="6"/>
      <c r="P53" s="6"/>
      <c r="Q53" s="6"/>
      <c r="R53" s="6"/>
      <c r="S53" s="6"/>
      <c r="T53" s="6"/>
      <c r="U53" s="6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</row>
    <row r="54" spans="1:131" ht="18" customHeight="1" thickTop="1" thickBot="1" x14ac:dyDescent="0.25">
      <c r="A54" s="5">
        <v>39</v>
      </c>
      <c r="B54" s="14" t="s">
        <v>75</v>
      </c>
      <c r="C54" s="41">
        <v>200</v>
      </c>
      <c r="D54" s="41"/>
      <c r="E54" s="41">
        <v>200</v>
      </c>
      <c r="F54" s="90" t="s">
        <v>31</v>
      </c>
      <c r="G54" s="42"/>
      <c r="H54" s="17"/>
      <c r="I54" s="93">
        <f t="shared" si="2"/>
        <v>0</v>
      </c>
      <c r="J54" s="21"/>
      <c r="L54" s="89">
        <v>42923</v>
      </c>
    </row>
    <row r="55" spans="1:131" s="22" customFormat="1" ht="18" customHeight="1" thickTop="1" thickBot="1" x14ac:dyDescent="0.25">
      <c r="A55" s="5">
        <v>40</v>
      </c>
      <c r="B55" s="14" t="s">
        <v>68</v>
      </c>
      <c r="C55" s="41">
        <v>25</v>
      </c>
      <c r="D55" s="41"/>
      <c r="E55" s="41" t="s">
        <v>12</v>
      </c>
      <c r="F55" s="66" t="s">
        <v>18</v>
      </c>
      <c r="G55" s="42"/>
      <c r="H55" s="57"/>
      <c r="I55" s="93">
        <f t="shared" si="2"/>
        <v>0</v>
      </c>
      <c r="J55" s="21"/>
      <c r="K55" s="15"/>
      <c r="L55" s="88">
        <v>42923</v>
      </c>
      <c r="M55" s="21"/>
      <c r="N55" s="21"/>
      <c r="O55" s="21"/>
      <c r="P55" s="21"/>
      <c r="Q55" s="21"/>
      <c r="R55" s="21"/>
      <c r="S55" s="21"/>
      <c r="T55" s="21"/>
      <c r="U55" s="21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</row>
    <row r="56" spans="1:131" s="22" customFormat="1" ht="18" customHeight="1" thickTop="1" thickBot="1" x14ac:dyDescent="0.25">
      <c r="A56" s="5">
        <v>41</v>
      </c>
      <c r="B56" s="14" t="s">
        <v>69</v>
      </c>
      <c r="C56" s="41">
        <v>75</v>
      </c>
      <c r="D56" s="41"/>
      <c r="E56" s="41" t="s">
        <v>12</v>
      </c>
      <c r="F56" s="66" t="s">
        <v>40</v>
      </c>
      <c r="G56" s="42"/>
      <c r="H56" s="17"/>
      <c r="I56" s="93">
        <f t="shared" si="2"/>
        <v>0</v>
      </c>
      <c r="J56" s="6"/>
      <c r="K56" s="15"/>
      <c r="L56" s="88">
        <v>42923</v>
      </c>
      <c r="M56" s="21"/>
      <c r="N56" s="21"/>
      <c r="O56" s="21"/>
      <c r="P56" s="21"/>
      <c r="Q56" s="21"/>
      <c r="R56" s="21"/>
      <c r="S56" s="21"/>
      <c r="T56" s="21"/>
      <c r="U56" s="21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</row>
    <row r="57" spans="1:131" ht="18" customHeight="1" thickTop="1" thickBot="1" x14ac:dyDescent="0.25">
      <c r="A57" s="6">
        <v>42</v>
      </c>
      <c r="B57" s="14" t="s">
        <v>99</v>
      </c>
      <c r="C57" s="41">
        <v>50</v>
      </c>
      <c r="D57" s="41"/>
      <c r="E57" s="41">
        <v>50</v>
      </c>
      <c r="F57" s="90" t="s">
        <v>31</v>
      </c>
      <c r="G57" s="107"/>
      <c r="H57" s="50"/>
      <c r="I57" s="93">
        <f t="shared" si="2"/>
        <v>0</v>
      </c>
      <c r="L57" s="89">
        <v>42923</v>
      </c>
    </row>
    <row r="58" spans="1:131" ht="18" customHeight="1" thickTop="1" thickBot="1" x14ac:dyDescent="0.25">
      <c r="A58" s="6">
        <v>43</v>
      </c>
      <c r="B58" s="14" t="s">
        <v>100</v>
      </c>
      <c r="C58" s="41">
        <v>50</v>
      </c>
      <c r="D58" s="41"/>
      <c r="E58" s="41">
        <v>50</v>
      </c>
      <c r="F58" s="90" t="s">
        <v>31</v>
      </c>
      <c r="G58" s="107"/>
      <c r="H58" s="50"/>
      <c r="I58" s="93">
        <f t="shared" si="2"/>
        <v>0</v>
      </c>
    </row>
    <row r="59" spans="1:131" s="22" customFormat="1" ht="17.100000000000001" customHeight="1" thickTop="1" thickBot="1" x14ac:dyDescent="0.25">
      <c r="A59" s="5">
        <v>44</v>
      </c>
      <c r="B59" s="95" t="s">
        <v>86</v>
      </c>
      <c r="C59" s="41">
        <v>500</v>
      </c>
      <c r="D59" s="41"/>
      <c r="E59" s="41">
        <v>500</v>
      </c>
      <c r="F59" s="66" t="s">
        <v>32</v>
      </c>
      <c r="G59" s="42"/>
      <c r="H59" s="17"/>
      <c r="I59" s="93">
        <f t="shared" si="2"/>
        <v>0</v>
      </c>
      <c r="J59" s="6"/>
      <c r="K59" s="15"/>
      <c r="L59" s="88"/>
      <c r="M59" s="21"/>
      <c r="N59" s="21"/>
      <c r="O59" s="21"/>
      <c r="P59" s="21"/>
      <c r="Q59" s="21"/>
      <c r="R59" s="21"/>
      <c r="S59" s="21"/>
      <c r="T59" s="21"/>
      <c r="U59" s="21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</row>
    <row r="60" spans="1:131" s="22" customFormat="1" ht="17.100000000000001" customHeight="1" thickTop="1" thickBot="1" x14ac:dyDescent="0.25">
      <c r="A60" s="5">
        <v>45</v>
      </c>
      <c r="B60" s="95" t="s">
        <v>87</v>
      </c>
      <c r="C60" s="41">
        <v>300</v>
      </c>
      <c r="D60" s="41"/>
      <c r="E60" s="41">
        <v>300</v>
      </c>
      <c r="F60" s="66" t="s">
        <v>32</v>
      </c>
      <c r="G60" s="42"/>
      <c r="H60" s="17"/>
      <c r="I60" s="93">
        <f t="shared" si="2"/>
        <v>0</v>
      </c>
      <c r="J60" s="6"/>
      <c r="K60" s="15"/>
      <c r="L60" s="88"/>
      <c r="M60" s="21"/>
      <c r="N60" s="21"/>
      <c r="O60" s="21"/>
      <c r="P60" s="21"/>
      <c r="Q60" s="21"/>
      <c r="R60" s="21"/>
      <c r="S60" s="21"/>
      <c r="T60" s="21"/>
      <c r="U60" s="21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</row>
    <row r="61" spans="1:131" s="22" customFormat="1" ht="18" customHeight="1" thickTop="1" thickBot="1" x14ac:dyDescent="0.25">
      <c r="A61" s="5">
        <v>46</v>
      </c>
      <c r="B61" s="95" t="s">
        <v>88</v>
      </c>
      <c r="C61" s="41">
        <v>300</v>
      </c>
      <c r="D61" s="41"/>
      <c r="E61" s="41">
        <v>300</v>
      </c>
      <c r="F61" s="66" t="s">
        <v>32</v>
      </c>
      <c r="G61" s="42"/>
      <c r="H61" s="17"/>
      <c r="I61" s="93">
        <f t="shared" si="2"/>
        <v>0</v>
      </c>
      <c r="J61" s="6"/>
      <c r="K61" s="15"/>
      <c r="L61" s="88"/>
      <c r="M61" s="21"/>
      <c r="N61" s="21"/>
      <c r="O61" s="21"/>
      <c r="P61" s="21"/>
      <c r="Q61" s="21"/>
      <c r="R61" s="21"/>
      <c r="S61" s="21"/>
      <c r="T61" s="21"/>
      <c r="U61" s="21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</row>
    <row r="62" spans="1:131" s="22" customFormat="1" ht="18" customHeight="1" thickTop="1" thickBot="1" x14ac:dyDescent="0.25">
      <c r="A62" s="5">
        <v>47</v>
      </c>
      <c r="B62" s="95" t="s">
        <v>89</v>
      </c>
      <c r="C62" s="41">
        <v>300</v>
      </c>
      <c r="D62" s="41"/>
      <c r="E62" s="41">
        <v>300</v>
      </c>
      <c r="F62" s="66" t="s">
        <v>32</v>
      </c>
      <c r="G62" s="42"/>
      <c r="H62" s="17"/>
      <c r="I62" s="93">
        <f t="shared" si="2"/>
        <v>0</v>
      </c>
      <c r="J62" s="6"/>
      <c r="K62" s="15"/>
      <c r="L62" s="88"/>
      <c r="M62" s="21"/>
      <c r="N62" s="21"/>
      <c r="O62" s="21"/>
      <c r="P62" s="21"/>
      <c r="Q62" s="21"/>
      <c r="R62" s="21"/>
      <c r="S62" s="21"/>
      <c r="T62" s="21"/>
      <c r="U62" s="21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</row>
    <row r="63" spans="1:131" s="22" customFormat="1" ht="18" customHeight="1" thickTop="1" thickBot="1" x14ac:dyDescent="0.25">
      <c r="A63" s="5">
        <v>48</v>
      </c>
      <c r="B63" s="95" t="s">
        <v>90</v>
      </c>
      <c r="C63" s="41">
        <v>200</v>
      </c>
      <c r="D63" s="41"/>
      <c r="E63" s="41">
        <v>200</v>
      </c>
      <c r="F63" s="66" t="s">
        <v>32</v>
      </c>
      <c r="G63" s="42"/>
      <c r="H63" s="17"/>
      <c r="I63" s="93">
        <f t="shared" si="2"/>
        <v>0</v>
      </c>
      <c r="J63" s="6"/>
      <c r="K63" s="15"/>
      <c r="L63" s="88"/>
      <c r="M63" s="21"/>
      <c r="N63" s="21"/>
      <c r="O63" s="21"/>
      <c r="P63" s="21"/>
      <c r="Q63" s="21"/>
      <c r="R63" s="21"/>
      <c r="S63" s="21"/>
      <c r="T63" s="21"/>
      <c r="U63" s="21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1:131" s="22" customFormat="1" ht="18" customHeight="1" thickTop="1" thickBot="1" x14ac:dyDescent="0.25">
      <c r="A64" s="5">
        <v>49</v>
      </c>
      <c r="B64" s="14" t="s">
        <v>159</v>
      </c>
      <c r="C64" s="41">
        <v>500</v>
      </c>
      <c r="D64" s="41"/>
      <c r="E64" s="41">
        <v>500</v>
      </c>
      <c r="F64" s="66" t="s">
        <v>32</v>
      </c>
      <c r="G64" s="42"/>
      <c r="H64" s="17"/>
      <c r="I64" s="93">
        <f t="shared" si="2"/>
        <v>0</v>
      </c>
      <c r="J64" s="6"/>
      <c r="K64" s="15"/>
      <c r="L64" s="88"/>
      <c r="M64" s="21"/>
      <c r="N64" s="21"/>
      <c r="O64" s="21"/>
      <c r="P64" s="21"/>
      <c r="Q64" s="21"/>
      <c r="R64" s="21"/>
      <c r="S64" s="21"/>
      <c r="T64" s="21"/>
      <c r="U64" s="21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</row>
    <row r="65" spans="1:131" ht="18" customHeight="1" thickTop="1" thickBot="1" x14ac:dyDescent="0.25">
      <c r="A65" s="5">
        <v>50</v>
      </c>
      <c r="B65" s="14" t="s">
        <v>46</v>
      </c>
      <c r="C65" s="41">
        <v>200</v>
      </c>
      <c r="D65" s="41"/>
      <c r="E65" s="41">
        <v>200</v>
      </c>
      <c r="F65" s="90" t="s">
        <v>31</v>
      </c>
      <c r="G65" s="42"/>
      <c r="H65" s="17"/>
      <c r="I65" s="93">
        <f t="shared" si="2"/>
        <v>0</v>
      </c>
      <c r="L65" s="89">
        <v>42923</v>
      </c>
    </row>
    <row r="66" spans="1:131" s="22" customFormat="1" ht="18" customHeight="1" thickTop="1" thickBot="1" x14ac:dyDescent="0.25">
      <c r="A66" s="5">
        <v>51</v>
      </c>
      <c r="B66" s="14" t="s">
        <v>126</v>
      </c>
      <c r="C66" s="41">
        <v>250</v>
      </c>
      <c r="D66" s="41"/>
      <c r="E66" s="41">
        <v>1000</v>
      </c>
      <c r="F66" s="66" t="s">
        <v>114</v>
      </c>
      <c r="G66" s="42"/>
      <c r="H66" s="17"/>
      <c r="I66" s="93">
        <f t="shared" si="2"/>
        <v>0</v>
      </c>
      <c r="J66" s="6"/>
      <c r="K66" s="15"/>
      <c r="L66" s="88"/>
      <c r="M66" s="21"/>
      <c r="N66" s="21"/>
      <c r="O66" s="21"/>
      <c r="P66" s="21"/>
      <c r="Q66" s="21"/>
      <c r="R66" s="21"/>
      <c r="S66" s="21"/>
      <c r="T66" s="21"/>
      <c r="U66" s="21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</row>
    <row r="67" spans="1:131" ht="18" customHeight="1" thickTop="1" thickBot="1" x14ac:dyDescent="0.25">
      <c r="A67" s="5">
        <v>52</v>
      </c>
      <c r="B67" s="14" t="s">
        <v>104</v>
      </c>
      <c r="C67" s="41">
        <v>100</v>
      </c>
      <c r="D67" s="41"/>
      <c r="E67" s="41">
        <v>500</v>
      </c>
      <c r="F67" s="90" t="s">
        <v>160</v>
      </c>
      <c r="G67" s="42"/>
      <c r="H67" s="17"/>
      <c r="I67" s="93">
        <f t="shared" si="2"/>
        <v>0</v>
      </c>
      <c r="L67" s="89">
        <v>42923</v>
      </c>
    </row>
    <row r="68" spans="1:131" ht="18" customHeight="1" thickTop="1" thickBot="1" x14ac:dyDescent="0.25">
      <c r="A68" s="5">
        <v>53</v>
      </c>
      <c r="B68" s="14" t="s">
        <v>64</v>
      </c>
      <c r="C68" s="41">
        <v>1000</v>
      </c>
      <c r="D68" s="41"/>
      <c r="E68" s="41">
        <v>1000</v>
      </c>
      <c r="F68" s="90" t="s">
        <v>31</v>
      </c>
      <c r="G68" s="42"/>
      <c r="H68" s="17"/>
      <c r="I68" s="93">
        <f t="shared" si="2"/>
        <v>0</v>
      </c>
      <c r="L68" s="89">
        <v>42923</v>
      </c>
    </row>
    <row r="69" spans="1:131" ht="18" customHeight="1" thickTop="1" thickBot="1" x14ac:dyDescent="0.25">
      <c r="A69" s="5">
        <v>54</v>
      </c>
      <c r="B69" s="14" t="s">
        <v>116</v>
      </c>
      <c r="C69" s="41">
        <v>500</v>
      </c>
      <c r="D69" s="41"/>
      <c r="E69" s="41">
        <v>500</v>
      </c>
      <c r="F69" s="66" t="s">
        <v>32</v>
      </c>
      <c r="G69" s="42"/>
      <c r="H69" s="17"/>
      <c r="I69" s="93">
        <f t="shared" si="2"/>
        <v>0</v>
      </c>
      <c r="L69" s="89">
        <v>42923</v>
      </c>
    </row>
    <row r="70" spans="1:131" s="22" customFormat="1" ht="18" customHeight="1" thickTop="1" thickBot="1" x14ac:dyDescent="0.25">
      <c r="A70" s="5">
        <v>55</v>
      </c>
      <c r="B70" s="96" t="s">
        <v>85</v>
      </c>
      <c r="C70" s="47">
        <v>100</v>
      </c>
      <c r="D70" s="47"/>
      <c r="E70" s="47" t="s">
        <v>12</v>
      </c>
      <c r="F70" s="67" t="s">
        <v>161</v>
      </c>
      <c r="G70" s="58"/>
      <c r="H70" s="17"/>
      <c r="I70" s="93">
        <f t="shared" si="2"/>
        <v>0</v>
      </c>
      <c r="J70" s="6"/>
      <c r="K70" s="15"/>
      <c r="L70" s="88">
        <v>42923</v>
      </c>
      <c r="M70" s="21"/>
      <c r="N70" s="21"/>
      <c r="O70" s="21"/>
      <c r="P70" s="21"/>
      <c r="Q70" s="21"/>
      <c r="R70" s="21"/>
      <c r="S70" s="21"/>
      <c r="T70" s="21"/>
      <c r="U70" s="21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</row>
    <row r="71" spans="1:131" s="22" customFormat="1" ht="18" customHeight="1" thickTop="1" x14ac:dyDescent="0.2">
      <c r="A71" s="5"/>
      <c r="B71" s="59"/>
      <c r="C71" s="50"/>
      <c r="D71" s="50"/>
      <c r="E71" s="51" t="s">
        <v>12</v>
      </c>
      <c r="F71" s="50"/>
      <c r="G71" s="102">
        <f>SUM(G47:G70)</f>
        <v>0</v>
      </c>
      <c r="H71" s="17"/>
      <c r="I71" s="137">
        <f>SUM(I47:I70)</f>
        <v>0</v>
      </c>
      <c r="J71" s="6"/>
      <c r="K71" s="15" t="s">
        <v>192</v>
      </c>
      <c r="L71" s="88">
        <v>42923</v>
      </c>
      <c r="M71" s="21"/>
      <c r="N71" s="21"/>
      <c r="O71" s="21"/>
      <c r="P71" s="21"/>
      <c r="Q71" s="21"/>
      <c r="R71" s="21"/>
      <c r="S71" s="21"/>
      <c r="T71" s="21"/>
      <c r="U71" s="21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</row>
    <row r="72" spans="1:131" s="22" customFormat="1" ht="18" customHeight="1" thickBot="1" x14ac:dyDescent="0.25">
      <c r="A72" s="5"/>
      <c r="B72" s="18"/>
      <c r="C72" s="53"/>
      <c r="D72" s="53"/>
      <c r="E72" s="53"/>
      <c r="F72" s="54"/>
      <c r="G72" s="102"/>
      <c r="H72" s="17"/>
      <c r="I72" s="103"/>
      <c r="J72" s="6"/>
      <c r="K72" s="15"/>
      <c r="L72" s="88">
        <v>42923</v>
      </c>
      <c r="M72" s="21"/>
      <c r="N72" s="21"/>
      <c r="O72" s="21"/>
      <c r="P72" s="21"/>
      <c r="Q72" s="21"/>
      <c r="R72" s="21"/>
      <c r="S72" s="21"/>
      <c r="T72" s="21"/>
      <c r="U72" s="21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</row>
    <row r="73" spans="1:131" s="22" customFormat="1" ht="18" customHeight="1" thickTop="1" thickBot="1" x14ac:dyDescent="0.25">
      <c r="A73" s="5"/>
      <c r="B73" s="12" t="s">
        <v>153</v>
      </c>
      <c r="C73" s="98" t="s">
        <v>60</v>
      </c>
      <c r="D73" s="98"/>
      <c r="E73" s="98" t="s">
        <v>0</v>
      </c>
      <c r="F73" s="99"/>
      <c r="G73" s="100" t="s">
        <v>3</v>
      </c>
      <c r="H73" s="17"/>
      <c r="I73" s="103"/>
      <c r="J73" s="105"/>
      <c r="K73" s="106"/>
      <c r="L73" s="104">
        <v>42923</v>
      </c>
      <c r="M73" s="21"/>
      <c r="N73" s="21"/>
      <c r="O73" s="21"/>
      <c r="P73" s="21"/>
      <c r="Q73" s="21"/>
      <c r="R73" s="21"/>
      <c r="S73" s="21"/>
      <c r="T73" s="21"/>
      <c r="U73" s="21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</row>
    <row r="74" spans="1:131" ht="18" customHeight="1" thickTop="1" thickBot="1" x14ac:dyDescent="0.25">
      <c r="A74" s="5">
        <v>56</v>
      </c>
      <c r="B74" s="14" t="s">
        <v>115</v>
      </c>
      <c r="C74" s="41">
        <v>50</v>
      </c>
      <c r="D74" s="41"/>
      <c r="E74" s="41">
        <v>250</v>
      </c>
      <c r="F74" s="66" t="s">
        <v>181</v>
      </c>
      <c r="G74" s="42"/>
      <c r="H74" s="17"/>
      <c r="I74" s="93">
        <f t="shared" ref="I74:I93" si="3">SUM(C74*G74)</f>
        <v>0</v>
      </c>
      <c r="L74" s="88"/>
    </row>
    <row r="75" spans="1:131" ht="18" customHeight="1" thickTop="1" thickBot="1" x14ac:dyDescent="0.25">
      <c r="A75" s="5">
        <v>57</v>
      </c>
      <c r="B75" s="14" t="s">
        <v>117</v>
      </c>
      <c r="C75" s="41">
        <v>100</v>
      </c>
      <c r="D75" s="41"/>
      <c r="E75" s="41">
        <v>500</v>
      </c>
      <c r="F75" s="66" t="s">
        <v>157</v>
      </c>
      <c r="G75" s="42"/>
      <c r="H75" s="17"/>
      <c r="I75" s="93">
        <f t="shared" si="3"/>
        <v>0</v>
      </c>
      <c r="L75" s="88"/>
    </row>
    <row r="76" spans="1:131" ht="18" customHeight="1" thickTop="1" thickBot="1" x14ac:dyDescent="0.25">
      <c r="A76" s="5">
        <v>58</v>
      </c>
      <c r="B76" s="14" t="s">
        <v>102</v>
      </c>
      <c r="C76" s="41">
        <v>500</v>
      </c>
      <c r="D76" s="41"/>
      <c r="E76" s="41">
        <v>500</v>
      </c>
      <c r="F76" s="90" t="s">
        <v>32</v>
      </c>
      <c r="G76" s="42"/>
      <c r="H76" s="17"/>
      <c r="I76" s="93">
        <f t="shared" si="3"/>
        <v>0</v>
      </c>
      <c r="L76" s="88"/>
    </row>
    <row r="77" spans="1:131" ht="18" customHeight="1" thickTop="1" thickBot="1" x14ac:dyDescent="0.25">
      <c r="A77" s="5">
        <v>59</v>
      </c>
      <c r="B77" s="14" t="s">
        <v>129</v>
      </c>
      <c r="C77" s="41">
        <v>100</v>
      </c>
      <c r="D77" s="41"/>
      <c r="E77" s="41" t="s">
        <v>12</v>
      </c>
      <c r="F77" s="66" t="s">
        <v>162</v>
      </c>
      <c r="G77" s="42"/>
      <c r="H77" s="17"/>
      <c r="I77" s="93">
        <f t="shared" si="3"/>
        <v>0</v>
      </c>
      <c r="L77" s="88"/>
    </row>
    <row r="78" spans="1:131" s="22" customFormat="1" ht="18" customHeight="1" thickTop="1" thickBot="1" x14ac:dyDescent="0.25">
      <c r="A78" s="5">
        <v>60</v>
      </c>
      <c r="B78" s="14" t="s">
        <v>50</v>
      </c>
      <c r="C78" s="60">
        <v>500</v>
      </c>
      <c r="D78" s="60"/>
      <c r="E78" s="41">
        <v>500</v>
      </c>
      <c r="F78" s="90" t="s">
        <v>31</v>
      </c>
      <c r="G78" s="42"/>
      <c r="H78" s="17"/>
      <c r="I78" s="93">
        <f t="shared" si="3"/>
        <v>0</v>
      </c>
      <c r="J78" s="6"/>
      <c r="K78" s="15"/>
      <c r="L78" s="88">
        <v>42923</v>
      </c>
      <c r="M78" s="21"/>
      <c r="N78" s="21"/>
      <c r="O78" s="21"/>
      <c r="P78" s="21"/>
      <c r="Q78" s="21"/>
      <c r="R78" s="21"/>
      <c r="S78" s="21"/>
      <c r="T78" s="21"/>
      <c r="U78" s="21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</row>
    <row r="79" spans="1:131" s="22" customFormat="1" ht="18" customHeight="1" thickTop="1" thickBot="1" x14ac:dyDescent="0.25">
      <c r="A79" s="5">
        <v>61</v>
      </c>
      <c r="B79" s="14" t="s">
        <v>51</v>
      </c>
      <c r="C79" s="60">
        <v>500</v>
      </c>
      <c r="D79" s="60"/>
      <c r="E79" s="41" t="s">
        <v>12</v>
      </c>
      <c r="F79" s="66" t="s">
        <v>186</v>
      </c>
      <c r="G79" s="42"/>
      <c r="H79" s="17"/>
      <c r="I79" s="93">
        <f t="shared" si="3"/>
        <v>0</v>
      </c>
      <c r="J79" s="21"/>
      <c r="K79" s="15"/>
      <c r="L79" s="88">
        <v>42923</v>
      </c>
      <c r="M79" s="21"/>
      <c r="N79" s="21"/>
      <c r="O79" s="21"/>
      <c r="P79" s="21"/>
      <c r="Q79" s="21"/>
      <c r="R79" s="21"/>
      <c r="S79" s="21"/>
      <c r="T79" s="21"/>
      <c r="U79" s="21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</row>
    <row r="80" spans="1:131" ht="18" customHeight="1" thickTop="1" thickBot="1" x14ac:dyDescent="0.25">
      <c r="A80" s="5">
        <v>62</v>
      </c>
      <c r="B80" s="14" t="s">
        <v>52</v>
      </c>
      <c r="C80" s="41">
        <v>50</v>
      </c>
      <c r="D80" s="41"/>
      <c r="E80" s="41">
        <v>50</v>
      </c>
      <c r="F80" s="90" t="s">
        <v>31</v>
      </c>
      <c r="G80" s="42"/>
      <c r="H80" s="17"/>
      <c r="I80" s="93">
        <f t="shared" si="3"/>
        <v>0</v>
      </c>
      <c r="J80" s="21"/>
      <c r="L80" s="88">
        <v>42923</v>
      </c>
    </row>
    <row r="81" spans="1:131" ht="18" customHeight="1" thickTop="1" thickBot="1" x14ac:dyDescent="0.25">
      <c r="A81" s="6">
        <v>63</v>
      </c>
      <c r="B81" s="14" t="s">
        <v>53</v>
      </c>
      <c r="C81" s="41">
        <v>100</v>
      </c>
      <c r="D81" s="41"/>
      <c r="E81" s="41">
        <v>100</v>
      </c>
      <c r="F81" s="90" t="s">
        <v>31</v>
      </c>
      <c r="G81" s="107"/>
      <c r="H81" s="50"/>
      <c r="I81" s="93">
        <f t="shared" si="3"/>
        <v>0</v>
      </c>
      <c r="L81" s="88">
        <v>42923</v>
      </c>
    </row>
    <row r="82" spans="1:131" s="6" customFormat="1" ht="18" customHeight="1" thickTop="1" thickBot="1" x14ac:dyDescent="0.25">
      <c r="A82" s="5">
        <v>64</v>
      </c>
      <c r="B82" s="14" t="s">
        <v>54</v>
      </c>
      <c r="C82" s="41">
        <v>125</v>
      </c>
      <c r="D82" s="41"/>
      <c r="E82" s="41">
        <v>125</v>
      </c>
      <c r="F82" s="66" t="s">
        <v>32</v>
      </c>
      <c r="G82" s="108"/>
      <c r="H82" s="50"/>
      <c r="I82" s="93">
        <f t="shared" si="3"/>
        <v>0</v>
      </c>
      <c r="J82" s="7"/>
      <c r="K82" s="15"/>
      <c r="L82" s="8"/>
      <c r="M82" s="7"/>
      <c r="N82" s="7"/>
      <c r="O82" s="7"/>
      <c r="P82" s="7"/>
      <c r="Q82" s="7"/>
      <c r="R82" s="7"/>
      <c r="S82" s="7"/>
      <c r="T82" s="7"/>
      <c r="U82" s="7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</row>
    <row r="83" spans="1:131" s="13" customFormat="1" ht="18" customHeight="1" thickTop="1" thickBot="1" x14ac:dyDescent="0.25">
      <c r="A83" s="5">
        <v>65</v>
      </c>
      <c r="B83" s="91" t="s">
        <v>55</v>
      </c>
      <c r="C83" s="41">
        <v>250</v>
      </c>
      <c r="D83" s="41"/>
      <c r="E83" s="41">
        <v>250</v>
      </c>
      <c r="F83" s="66" t="s">
        <v>32</v>
      </c>
      <c r="G83" s="109"/>
      <c r="H83" s="50"/>
      <c r="I83" s="93">
        <f t="shared" si="3"/>
        <v>0</v>
      </c>
      <c r="J83" s="7"/>
      <c r="K83" s="15"/>
      <c r="L83" s="8"/>
      <c r="M83" s="7"/>
      <c r="N83" s="7"/>
      <c r="O83" s="7"/>
      <c r="P83" s="7"/>
      <c r="Q83" s="7"/>
      <c r="R83" s="7"/>
      <c r="S83" s="7"/>
      <c r="T83" s="7"/>
      <c r="U83" s="7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</row>
    <row r="84" spans="1:131" ht="17.100000000000001" customHeight="1" thickTop="1" thickBot="1" x14ac:dyDescent="0.25">
      <c r="A84" s="5">
        <v>66</v>
      </c>
      <c r="B84" s="91" t="s">
        <v>56</v>
      </c>
      <c r="C84" s="41">
        <v>500</v>
      </c>
      <c r="D84" s="41"/>
      <c r="E84" s="41">
        <v>500</v>
      </c>
      <c r="F84" s="66" t="s">
        <v>32</v>
      </c>
      <c r="G84" s="42"/>
      <c r="H84" s="17"/>
      <c r="I84" s="93">
        <f t="shared" si="3"/>
        <v>0</v>
      </c>
      <c r="L84" s="88">
        <v>42923</v>
      </c>
    </row>
    <row r="85" spans="1:131" ht="17.100000000000001" customHeight="1" thickTop="1" thickBot="1" x14ac:dyDescent="0.25">
      <c r="A85" s="5">
        <v>67</v>
      </c>
      <c r="B85" s="91" t="s">
        <v>57</v>
      </c>
      <c r="C85" s="41">
        <v>25</v>
      </c>
      <c r="D85" s="41"/>
      <c r="E85" s="41" t="s">
        <v>12</v>
      </c>
      <c r="F85" s="90" t="s">
        <v>163</v>
      </c>
      <c r="G85" s="42"/>
      <c r="H85" s="17"/>
      <c r="I85" s="93">
        <f t="shared" si="3"/>
        <v>0</v>
      </c>
      <c r="L85" s="88">
        <v>42923</v>
      </c>
    </row>
    <row r="86" spans="1:131" ht="18" customHeight="1" thickTop="1" thickBot="1" x14ac:dyDescent="0.25">
      <c r="A86" s="5">
        <v>68</v>
      </c>
      <c r="B86" s="14" t="s">
        <v>58</v>
      </c>
      <c r="C86" s="41">
        <v>25</v>
      </c>
      <c r="D86" s="41"/>
      <c r="E86" s="41" t="s">
        <v>12</v>
      </c>
      <c r="F86" s="90" t="s">
        <v>184</v>
      </c>
      <c r="G86" s="42"/>
      <c r="H86" s="17"/>
      <c r="I86" s="93">
        <f t="shared" si="3"/>
        <v>0</v>
      </c>
      <c r="L86" s="88">
        <v>42923</v>
      </c>
    </row>
    <row r="87" spans="1:131" ht="18" customHeight="1" thickTop="1" thickBot="1" x14ac:dyDescent="0.25">
      <c r="A87" s="5">
        <v>69</v>
      </c>
      <c r="B87" s="14" t="s">
        <v>164</v>
      </c>
      <c r="C87" s="41">
        <v>50</v>
      </c>
      <c r="D87" s="41"/>
      <c r="E87" s="41" t="s">
        <v>12</v>
      </c>
      <c r="F87" s="90" t="s">
        <v>167</v>
      </c>
      <c r="G87" s="42"/>
      <c r="H87" s="17"/>
      <c r="I87" s="93">
        <f t="shared" si="3"/>
        <v>0</v>
      </c>
      <c r="L87" s="88"/>
    </row>
    <row r="88" spans="1:131" ht="18" customHeight="1" thickTop="1" thickBot="1" x14ac:dyDescent="0.25">
      <c r="A88" s="5">
        <v>70</v>
      </c>
      <c r="B88" s="14" t="s">
        <v>165</v>
      </c>
      <c r="C88" s="41">
        <v>50</v>
      </c>
      <c r="D88" s="41"/>
      <c r="E88" s="41" t="s">
        <v>12</v>
      </c>
      <c r="F88" s="90" t="s">
        <v>185</v>
      </c>
      <c r="G88" s="42"/>
      <c r="H88" s="17"/>
      <c r="I88" s="93">
        <f t="shared" si="3"/>
        <v>0</v>
      </c>
      <c r="L88" s="88"/>
    </row>
    <row r="89" spans="1:131" ht="18" customHeight="1" thickTop="1" thickBot="1" x14ac:dyDescent="0.25">
      <c r="A89" s="5">
        <v>71</v>
      </c>
      <c r="B89" s="14" t="s">
        <v>166</v>
      </c>
      <c r="C89" s="41">
        <v>100</v>
      </c>
      <c r="D89" s="41"/>
      <c r="E89" s="41" t="s">
        <v>12</v>
      </c>
      <c r="F89" s="90" t="s">
        <v>168</v>
      </c>
      <c r="G89" s="42"/>
      <c r="H89" s="17"/>
      <c r="I89" s="93">
        <f t="shared" si="3"/>
        <v>0</v>
      </c>
      <c r="L89" s="88"/>
    </row>
    <row r="90" spans="1:131" ht="18" customHeight="1" thickTop="1" thickBot="1" x14ac:dyDescent="0.25">
      <c r="A90" s="5">
        <v>72</v>
      </c>
      <c r="B90" s="14" t="s">
        <v>127</v>
      </c>
      <c r="C90" s="41">
        <v>250</v>
      </c>
      <c r="D90" s="41"/>
      <c r="E90" s="41">
        <v>250</v>
      </c>
      <c r="F90" s="90" t="s">
        <v>32</v>
      </c>
      <c r="G90" s="42"/>
      <c r="H90" s="17"/>
      <c r="I90" s="93">
        <f t="shared" si="3"/>
        <v>0</v>
      </c>
      <c r="L90" s="88"/>
    </row>
    <row r="91" spans="1:131" ht="18" customHeight="1" thickTop="1" thickBot="1" x14ac:dyDescent="0.25">
      <c r="A91" s="5">
        <v>73</v>
      </c>
      <c r="B91" s="14" t="s">
        <v>128</v>
      </c>
      <c r="C91" s="41">
        <v>250</v>
      </c>
      <c r="D91" s="41"/>
      <c r="E91" s="41">
        <v>250</v>
      </c>
      <c r="F91" s="90" t="s">
        <v>32</v>
      </c>
      <c r="G91" s="42"/>
      <c r="H91" s="17"/>
      <c r="I91" s="93">
        <f t="shared" si="3"/>
        <v>0</v>
      </c>
      <c r="L91" s="88"/>
    </row>
    <row r="92" spans="1:131" ht="18" customHeight="1" thickTop="1" thickBot="1" x14ac:dyDescent="0.25">
      <c r="A92" s="5">
        <v>74</v>
      </c>
      <c r="B92" s="14" t="s">
        <v>59</v>
      </c>
      <c r="C92" s="41">
        <v>100</v>
      </c>
      <c r="D92" s="41"/>
      <c r="E92" s="41">
        <v>100</v>
      </c>
      <c r="F92" s="66" t="s">
        <v>32</v>
      </c>
      <c r="G92" s="42"/>
      <c r="H92" s="17"/>
      <c r="I92" s="93">
        <f t="shared" si="3"/>
        <v>0</v>
      </c>
      <c r="L92" s="88">
        <v>42923</v>
      </c>
    </row>
    <row r="93" spans="1:131" ht="18" customHeight="1" thickTop="1" thickBot="1" x14ac:dyDescent="0.25">
      <c r="A93" s="5">
        <v>75</v>
      </c>
      <c r="B93" s="16" t="s">
        <v>112</v>
      </c>
      <c r="C93" s="47">
        <v>250</v>
      </c>
      <c r="D93" s="47"/>
      <c r="E93" s="47">
        <v>250</v>
      </c>
      <c r="F93" s="67" t="s">
        <v>32</v>
      </c>
      <c r="G93" s="58"/>
      <c r="H93" s="17"/>
      <c r="I93" s="93">
        <f t="shared" si="3"/>
        <v>0</v>
      </c>
      <c r="J93" s="21"/>
      <c r="L93" s="88">
        <v>42923</v>
      </c>
    </row>
    <row r="94" spans="1:131" ht="18" customHeight="1" thickTop="1" x14ac:dyDescent="0.2">
      <c r="B94" s="59"/>
      <c r="C94" s="50"/>
      <c r="D94" s="50"/>
      <c r="E94" s="51" t="s">
        <v>12</v>
      </c>
      <c r="F94" s="50"/>
      <c r="G94" s="102">
        <f>SUM(G74:G93)</f>
        <v>0</v>
      </c>
      <c r="H94" s="17"/>
      <c r="I94" s="137">
        <f>SUM(I74:I93)</f>
        <v>0</v>
      </c>
      <c r="J94" s="110"/>
      <c r="K94" s="15" t="s">
        <v>192</v>
      </c>
      <c r="L94" s="104">
        <v>42923</v>
      </c>
    </row>
    <row r="95" spans="1:131" ht="18" customHeight="1" thickBot="1" x14ac:dyDescent="0.25">
      <c r="B95" s="18"/>
      <c r="C95" s="53"/>
      <c r="D95" s="53"/>
      <c r="E95" s="53"/>
      <c r="F95" s="54"/>
      <c r="G95" s="102"/>
      <c r="H95" s="17"/>
      <c r="I95" s="103"/>
      <c r="J95" s="110"/>
      <c r="K95" s="106"/>
      <c r="L95" s="104">
        <v>42923</v>
      </c>
    </row>
    <row r="96" spans="1:131" ht="18" customHeight="1" thickTop="1" thickBot="1" x14ac:dyDescent="0.25">
      <c r="B96" s="12" t="s">
        <v>154</v>
      </c>
      <c r="C96" s="36" t="s">
        <v>2</v>
      </c>
      <c r="D96" s="36"/>
      <c r="E96" s="36" t="s">
        <v>0</v>
      </c>
      <c r="F96" s="37"/>
      <c r="G96" s="100" t="s">
        <v>3</v>
      </c>
      <c r="H96" s="17"/>
      <c r="I96" s="128"/>
      <c r="L96" s="88">
        <v>42923</v>
      </c>
    </row>
    <row r="97" spans="1:131" ht="18" customHeight="1" thickTop="1" thickBot="1" x14ac:dyDescent="0.25">
      <c r="A97" s="5">
        <v>76</v>
      </c>
      <c r="B97" s="114" t="s">
        <v>122</v>
      </c>
      <c r="C97" s="41">
        <v>50</v>
      </c>
      <c r="D97" s="41"/>
      <c r="E97" s="41">
        <v>250</v>
      </c>
      <c r="F97" s="66" t="s">
        <v>181</v>
      </c>
      <c r="G97" s="42"/>
      <c r="H97" s="17"/>
      <c r="I97" s="93">
        <f t="shared" ref="I97:I112" si="4">SUM(C97*G97)</f>
        <v>0</v>
      </c>
      <c r="J97" s="21"/>
      <c r="L97" s="89"/>
    </row>
    <row r="98" spans="1:131" ht="18" customHeight="1" thickTop="1" thickBot="1" x14ac:dyDescent="0.25">
      <c r="A98" s="5">
        <v>77</v>
      </c>
      <c r="B98" s="114" t="s">
        <v>123</v>
      </c>
      <c r="C98" s="41">
        <v>100</v>
      </c>
      <c r="D98" s="41"/>
      <c r="E98" s="41">
        <v>500</v>
      </c>
      <c r="F98" s="66" t="s">
        <v>157</v>
      </c>
      <c r="G98" s="42"/>
      <c r="H98" s="17"/>
      <c r="I98" s="93">
        <f t="shared" si="4"/>
        <v>0</v>
      </c>
      <c r="J98" s="21"/>
      <c r="L98" s="89"/>
    </row>
    <row r="99" spans="1:131" ht="17.100000000000001" customHeight="1" thickTop="1" thickBot="1" x14ac:dyDescent="0.25">
      <c r="A99" s="5">
        <v>78</v>
      </c>
      <c r="B99" s="111" t="s">
        <v>103</v>
      </c>
      <c r="C99" s="112">
        <v>500</v>
      </c>
      <c r="D99" s="112"/>
      <c r="E99" s="112">
        <v>500</v>
      </c>
      <c r="F99" s="66" t="s">
        <v>32</v>
      </c>
      <c r="G99" s="115"/>
      <c r="I99" s="93">
        <f t="shared" si="4"/>
        <v>0</v>
      </c>
    </row>
    <row r="100" spans="1:131" ht="18" customHeight="1" thickTop="1" thickBot="1" x14ac:dyDescent="0.25">
      <c r="A100" s="5">
        <v>79</v>
      </c>
      <c r="B100" s="14" t="s">
        <v>73</v>
      </c>
      <c r="C100" s="41">
        <v>100</v>
      </c>
      <c r="D100" s="41"/>
      <c r="E100" s="41">
        <v>100</v>
      </c>
      <c r="F100" s="90" t="s">
        <v>32</v>
      </c>
      <c r="G100" s="42"/>
      <c r="H100" s="17"/>
      <c r="I100" s="93">
        <f t="shared" si="4"/>
        <v>0</v>
      </c>
      <c r="L100" s="88">
        <v>42923</v>
      </c>
    </row>
    <row r="101" spans="1:131" ht="18" customHeight="1" thickTop="1" thickBot="1" x14ac:dyDescent="0.25">
      <c r="A101" s="5">
        <v>80</v>
      </c>
      <c r="B101" s="14" t="s">
        <v>72</v>
      </c>
      <c r="C101" s="41">
        <v>100</v>
      </c>
      <c r="D101" s="41"/>
      <c r="E101" s="41">
        <v>100</v>
      </c>
      <c r="F101" s="90" t="s">
        <v>32</v>
      </c>
      <c r="G101" s="42"/>
      <c r="H101" s="17"/>
      <c r="I101" s="93">
        <f t="shared" si="4"/>
        <v>0</v>
      </c>
      <c r="L101" s="88">
        <v>42923</v>
      </c>
    </row>
    <row r="102" spans="1:131" s="6" customFormat="1" ht="18" customHeight="1" thickTop="1" thickBot="1" x14ac:dyDescent="0.25">
      <c r="A102" s="5">
        <v>81</v>
      </c>
      <c r="B102" s="14" t="s">
        <v>78</v>
      </c>
      <c r="C102" s="41">
        <v>100</v>
      </c>
      <c r="D102" s="41"/>
      <c r="E102" s="41">
        <v>100</v>
      </c>
      <c r="F102" s="90" t="s">
        <v>32</v>
      </c>
      <c r="G102" s="42"/>
      <c r="H102" s="17"/>
      <c r="I102" s="93">
        <f t="shared" si="4"/>
        <v>0</v>
      </c>
      <c r="K102" s="15"/>
      <c r="L102" s="8"/>
      <c r="M102" s="7"/>
      <c r="N102" s="7"/>
      <c r="O102" s="7"/>
      <c r="P102" s="7"/>
      <c r="Q102" s="7"/>
      <c r="R102" s="7"/>
      <c r="S102" s="7"/>
      <c r="T102" s="7"/>
      <c r="U102" s="7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</row>
    <row r="103" spans="1:131" ht="18" customHeight="1" thickTop="1" thickBot="1" x14ac:dyDescent="0.25">
      <c r="A103" s="5">
        <v>82</v>
      </c>
      <c r="B103" s="14" t="s">
        <v>170</v>
      </c>
      <c r="C103" s="41">
        <v>150</v>
      </c>
      <c r="D103" s="41"/>
      <c r="E103" s="41">
        <v>150</v>
      </c>
      <c r="F103" s="90" t="s">
        <v>32</v>
      </c>
      <c r="G103" s="42"/>
      <c r="H103" s="17"/>
      <c r="I103" s="93">
        <f t="shared" si="4"/>
        <v>0</v>
      </c>
      <c r="L103" s="88"/>
    </row>
    <row r="104" spans="1:131" ht="18" customHeight="1" thickTop="1" thickBot="1" x14ac:dyDescent="0.25">
      <c r="A104" s="5">
        <v>83</v>
      </c>
      <c r="B104" s="14" t="s">
        <v>91</v>
      </c>
      <c r="C104" s="41">
        <v>5</v>
      </c>
      <c r="D104" s="41"/>
      <c r="E104" s="41">
        <v>250</v>
      </c>
      <c r="F104" s="90" t="s">
        <v>188</v>
      </c>
      <c r="G104" s="42"/>
      <c r="H104" s="17"/>
      <c r="I104" s="93">
        <f t="shared" si="4"/>
        <v>0</v>
      </c>
      <c r="L104" s="88">
        <v>42923</v>
      </c>
    </row>
    <row r="105" spans="1:131" ht="18" customHeight="1" thickTop="1" thickBot="1" x14ac:dyDescent="0.25">
      <c r="A105" s="6">
        <v>84</v>
      </c>
      <c r="B105" s="14" t="s">
        <v>187</v>
      </c>
      <c r="C105" s="41">
        <v>5</v>
      </c>
      <c r="D105" s="41"/>
      <c r="E105" s="41">
        <v>250</v>
      </c>
      <c r="F105" s="66" t="s">
        <v>34</v>
      </c>
      <c r="G105" s="107"/>
      <c r="H105" s="50"/>
      <c r="I105" s="93">
        <f t="shared" si="4"/>
        <v>0</v>
      </c>
      <c r="L105" s="88">
        <v>42923</v>
      </c>
    </row>
    <row r="106" spans="1:131" s="13" customFormat="1" ht="18" customHeight="1" thickTop="1" thickBot="1" x14ac:dyDescent="0.25">
      <c r="A106" s="5">
        <v>85</v>
      </c>
      <c r="B106" s="14" t="s">
        <v>93</v>
      </c>
      <c r="C106" s="41">
        <v>5</v>
      </c>
      <c r="D106" s="41"/>
      <c r="E106" s="41">
        <v>250</v>
      </c>
      <c r="F106" s="90" t="s">
        <v>188</v>
      </c>
      <c r="G106" s="109"/>
      <c r="H106" s="39"/>
      <c r="I106" s="93">
        <f t="shared" si="4"/>
        <v>0</v>
      </c>
      <c r="J106" s="7"/>
      <c r="K106" s="15"/>
      <c r="L106" s="8"/>
      <c r="M106" s="7"/>
      <c r="N106" s="7"/>
      <c r="O106" s="7"/>
      <c r="P106" s="7"/>
      <c r="Q106" s="7"/>
      <c r="R106" s="7"/>
      <c r="S106" s="7"/>
      <c r="T106" s="7"/>
      <c r="U106" s="7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</row>
    <row r="107" spans="1:131" ht="18" customHeight="1" thickTop="1" thickBot="1" x14ac:dyDescent="0.25">
      <c r="A107" s="5">
        <v>86</v>
      </c>
      <c r="B107" s="14" t="s">
        <v>79</v>
      </c>
      <c r="C107" s="41">
        <v>10</v>
      </c>
      <c r="D107" s="41"/>
      <c r="E107" s="41" t="s">
        <v>12</v>
      </c>
      <c r="F107" s="66" t="s">
        <v>34</v>
      </c>
      <c r="G107" s="42"/>
      <c r="H107" s="17"/>
      <c r="I107" s="93">
        <f t="shared" si="4"/>
        <v>0</v>
      </c>
      <c r="L107" s="89">
        <v>42923</v>
      </c>
    </row>
    <row r="108" spans="1:131" ht="18" customHeight="1" thickTop="1" thickBot="1" x14ac:dyDescent="0.25">
      <c r="A108" s="5">
        <v>87</v>
      </c>
      <c r="B108" s="14" t="s">
        <v>92</v>
      </c>
      <c r="C108" s="41">
        <v>100</v>
      </c>
      <c r="D108" s="41"/>
      <c r="E108" s="41">
        <v>100</v>
      </c>
      <c r="F108" s="66" t="s">
        <v>32</v>
      </c>
      <c r="G108" s="42"/>
      <c r="H108" s="17"/>
      <c r="I108" s="93">
        <f t="shared" si="4"/>
        <v>0</v>
      </c>
      <c r="L108" s="89">
        <v>42923</v>
      </c>
    </row>
    <row r="109" spans="1:131" ht="18" customHeight="1" thickTop="1" thickBot="1" x14ac:dyDescent="0.25">
      <c r="A109" s="5">
        <v>88</v>
      </c>
      <c r="B109" s="14" t="s">
        <v>74</v>
      </c>
      <c r="C109" s="41">
        <v>100</v>
      </c>
      <c r="D109" s="41"/>
      <c r="E109" s="41">
        <v>100</v>
      </c>
      <c r="F109" s="66" t="s">
        <v>32</v>
      </c>
      <c r="G109" s="42"/>
      <c r="H109" s="17"/>
      <c r="I109" s="93">
        <f t="shared" si="4"/>
        <v>0</v>
      </c>
      <c r="L109" s="89">
        <v>42923</v>
      </c>
    </row>
    <row r="110" spans="1:131" ht="18" customHeight="1" thickTop="1" thickBot="1" x14ac:dyDescent="0.25">
      <c r="A110" s="5">
        <v>89</v>
      </c>
      <c r="B110" s="14" t="s">
        <v>80</v>
      </c>
      <c r="C110" s="41">
        <v>25</v>
      </c>
      <c r="D110" s="41"/>
      <c r="E110" s="41">
        <v>1000</v>
      </c>
      <c r="F110" s="66" t="s">
        <v>34</v>
      </c>
      <c r="G110" s="42"/>
      <c r="H110" s="17"/>
      <c r="I110" s="93">
        <f t="shared" si="4"/>
        <v>0</v>
      </c>
      <c r="J110" s="21"/>
      <c r="L110" s="89">
        <v>42923</v>
      </c>
    </row>
    <row r="111" spans="1:131" ht="18" customHeight="1" thickTop="1" thickBot="1" x14ac:dyDescent="0.25">
      <c r="A111" s="5">
        <v>90</v>
      </c>
      <c r="B111" s="23" t="s">
        <v>179</v>
      </c>
      <c r="C111" s="45">
        <v>200</v>
      </c>
      <c r="D111" s="45"/>
      <c r="E111" s="45">
        <v>200</v>
      </c>
      <c r="F111" s="90" t="s">
        <v>31</v>
      </c>
      <c r="G111" s="46"/>
      <c r="H111" s="17"/>
      <c r="I111" s="93">
        <f t="shared" si="4"/>
        <v>0</v>
      </c>
      <c r="J111" s="21"/>
      <c r="L111" s="89"/>
    </row>
    <row r="112" spans="1:131" ht="18" customHeight="1" thickTop="1" thickBot="1" x14ac:dyDescent="0.25">
      <c r="A112" s="5">
        <v>91</v>
      </c>
      <c r="B112" s="16" t="s">
        <v>130</v>
      </c>
      <c r="C112" s="47">
        <v>25</v>
      </c>
      <c r="D112" s="47"/>
      <c r="E112" s="47">
        <v>500</v>
      </c>
      <c r="F112" s="67" t="s">
        <v>81</v>
      </c>
      <c r="G112" s="58"/>
      <c r="H112" s="17"/>
      <c r="I112" s="93">
        <f t="shared" si="4"/>
        <v>0</v>
      </c>
      <c r="L112" s="89">
        <v>42923</v>
      </c>
    </row>
    <row r="113" spans="1:131" ht="18" customHeight="1" thickTop="1" x14ac:dyDescent="0.2">
      <c r="B113" s="59"/>
      <c r="C113" s="50"/>
      <c r="D113" s="50"/>
      <c r="E113" s="51" t="s">
        <v>12</v>
      </c>
      <c r="F113" s="50"/>
      <c r="G113" s="102">
        <f>SUM(G97:G112)</f>
        <v>0</v>
      </c>
      <c r="H113" s="17"/>
      <c r="I113" s="137">
        <f>SUM(I97:I112)</f>
        <v>0</v>
      </c>
      <c r="J113" s="105"/>
      <c r="K113" s="15" t="s">
        <v>192</v>
      </c>
      <c r="L113" s="97">
        <v>42923</v>
      </c>
    </row>
    <row r="114" spans="1:131" ht="18" customHeight="1" thickBot="1" x14ac:dyDescent="0.25">
      <c r="B114" s="18"/>
      <c r="C114" s="53"/>
      <c r="D114" s="53"/>
      <c r="E114" s="53"/>
      <c r="F114" s="54"/>
      <c r="G114" s="102"/>
      <c r="H114" s="17"/>
      <c r="I114" s="103"/>
      <c r="J114" s="105"/>
      <c r="K114" s="106"/>
      <c r="L114" s="97">
        <v>42923</v>
      </c>
    </row>
    <row r="115" spans="1:131" ht="18" customHeight="1" thickTop="1" thickBot="1" x14ac:dyDescent="0.25">
      <c r="B115" s="12" t="s">
        <v>155</v>
      </c>
      <c r="C115" s="61" t="s">
        <v>2</v>
      </c>
      <c r="D115" s="61"/>
      <c r="E115" s="61" t="s">
        <v>0</v>
      </c>
      <c r="F115" s="117"/>
      <c r="G115" s="100" t="s">
        <v>3</v>
      </c>
      <c r="H115" s="17"/>
      <c r="I115" s="128"/>
      <c r="L115" s="89">
        <v>42923</v>
      </c>
    </row>
    <row r="116" spans="1:131" ht="18" customHeight="1" thickTop="1" thickBot="1" x14ac:dyDescent="0.25">
      <c r="A116" s="5">
        <v>92</v>
      </c>
      <c r="B116" s="118" t="s">
        <v>39</v>
      </c>
      <c r="C116" s="41">
        <v>100</v>
      </c>
      <c r="D116" s="41"/>
      <c r="E116" s="41">
        <v>500</v>
      </c>
      <c r="F116" s="119" t="s">
        <v>45</v>
      </c>
      <c r="G116" s="125"/>
      <c r="H116" s="17"/>
      <c r="I116" s="93">
        <f t="shared" ref="I116:I125" si="5">SUM(C116*G116)</f>
        <v>0</v>
      </c>
      <c r="L116" s="89"/>
    </row>
    <row r="117" spans="1:131" ht="18" customHeight="1" thickTop="1" thickBot="1" x14ac:dyDescent="0.25">
      <c r="A117" s="5">
        <v>93</v>
      </c>
      <c r="B117" s="14" t="s">
        <v>26</v>
      </c>
      <c r="C117" s="41">
        <v>100</v>
      </c>
      <c r="D117" s="41"/>
      <c r="E117" s="41">
        <v>500</v>
      </c>
      <c r="F117" s="119" t="s">
        <v>35</v>
      </c>
      <c r="G117" s="125"/>
      <c r="H117" s="17"/>
      <c r="I117" s="93">
        <f t="shared" si="5"/>
        <v>0</v>
      </c>
      <c r="L117" s="89">
        <v>42923</v>
      </c>
    </row>
    <row r="118" spans="1:131" ht="18" customHeight="1" thickTop="1" thickBot="1" x14ac:dyDescent="0.25">
      <c r="A118" s="5">
        <v>94</v>
      </c>
      <c r="B118" s="14" t="s">
        <v>29</v>
      </c>
      <c r="C118" s="41">
        <v>50</v>
      </c>
      <c r="D118" s="41"/>
      <c r="E118" s="41" t="s">
        <v>12</v>
      </c>
      <c r="F118" s="119" t="s">
        <v>138</v>
      </c>
      <c r="G118" s="125"/>
      <c r="H118" s="17"/>
      <c r="I118" s="93">
        <f t="shared" si="5"/>
        <v>0</v>
      </c>
      <c r="L118" s="89">
        <v>42923</v>
      </c>
    </row>
    <row r="119" spans="1:131" ht="18" customHeight="1" thickTop="1" thickBot="1" x14ac:dyDescent="0.25">
      <c r="A119" s="6">
        <v>95</v>
      </c>
      <c r="B119" s="14" t="s">
        <v>139</v>
      </c>
      <c r="C119" s="41">
        <v>100</v>
      </c>
      <c r="D119" s="41"/>
      <c r="E119" s="41" t="s">
        <v>12</v>
      </c>
      <c r="F119" s="119" t="s">
        <v>140</v>
      </c>
      <c r="G119" s="126"/>
      <c r="H119" s="50"/>
      <c r="I119" s="93">
        <f t="shared" si="5"/>
        <v>0</v>
      </c>
      <c r="L119" s="89">
        <v>42923</v>
      </c>
    </row>
    <row r="120" spans="1:131" ht="18" customHeight="1" thickTop="1" thickBot="1" x14ac:dyDescent="0.25">
      <c r="A120" s="6">
        <v>96</v>
      </c>
      <c r="B120" s="14" t="s">
        <v>24</v>
      </c>
      <c r="C120" s="41">
        <v>100</v>
      </c>
      <c r="D120" s="41"/>
      <c r="E120" s="41">
        <v>200</v>
      </c>
      <c r="F120" s="119" t="s">
        <v>141</v>
      </c>
      <c r="G120" s="126"/>
      <c r="H120" s="50"/>
      <c r="I120" s="93">
        <f t="shared" si="5"/>
        <v>0</v>
      </c>
      <c r="L120" s="97"/>
    </row>
    <row r="121" spans="1:131" ht="18" customHeight="1" thickTop="1" thickBot="1" x14ac:dyDescent="0.25">
      <c r="A121" s="6">
        <v>97</v>
      </c>
      <c r="B121" s="14" t="s">
        <v>147</v>
      </c>
      <c r="C121" s="41">
        <v>100</v>
      </c>
      <c r="D121" s="41"/>
      <c r="E121" s="41" t="s">
        <v>12</v>
      </c>
      <c r="F121" s="119" t="s">
        <v>148</v>
      </c>
      <c r="G121" s="126"/>
      <c r="H121" s="50"/>
      <c r="I121" s="93">
        <f t="shared" si="5"/>
        <v>0</v>
      </c>
      <c r="L121" s="97"/>
    </row>
    <row r="122" spans="1:131" ht="18" customHeight="1" thickTop="1" thickBot="1" x14ac:dyDescent="0.25">
      <c r="A122" s="6">
        <v>98</v>
      </c>
      <c r="B122" s="14" t="s">
        <v>132</v>
      </c>
      <c r="C122" s="41">
        <v>25</v>
      </c>
      <c r="D122" s="41"/>
      <c r="E122" s="41" t="s">
        <v>12</v>
      </c>
      <c r="F122" s="119" t="s">
        <v>142</v>
      </c>
      <c r="G122" s="126"/>
      <c r="H122" s="50"/>
      <c r="I122" s="93">
        <f t="shared" si="5"/>
        <v>0</v>
      </c>
      <c r="L122" s="97"/>
    </row>
    <row r="123" spans="1:131" ht="18" customHeight="1" thickTop="1" thickBot="1" x14ac:dyDescent="0.25">
      <c r="A123" s="6">
        <v>99</v>
      </c>
      <c r="B123" s="14" t="s">
        <v>131</v>
      </c>
      <c r="C123" s="41">
        <v>50</v>
      </c>
      <c r="D123" s="41"/>
      <c r="E123" s="41" t="s">
        <v>12</v>
      </c>
      <c r="F123" s="119" t="s">
        <v>142</v>
      </c>
      <c r="G123" s="126"/>
      <c r="H123" s="50"/>
      <c r="I123" s="93">
        <f t="shared" si="5"/>
        <v>0</v>
      </c>
      <c r="L123" s="97"/>
    </row>
    <row r="124" spans="1:131" ht="18" customHeight="1" thickTop="1" thickBot="1" x14ac:dyDescent="0.25">
      <c r="A124" s="6">
        <v>100</v>
      </c>
      <c r="B124" s="120" t="s">
        <v>143</v>
      </c>
      <c r="C124" s="112">
        <v>25</v>
      </c>
      <c r="D124" s="113"/>
      <c r="E124" s="113" t="s">
        <v>12</v>
      </c>
      <c r="F124" s="119" t="s">
        <v>144</v>
      </c>
      <c r="G124" s="126"/>
      <c r="H124" s="50"/>
      <c r="I124" s="93">
        <f t="shared" si="5"/>
        <v>0</v>
      </c>
      <c r="L124" s="97"/>
    </row>
    <row r="125" spans="1:131" s="6" customFormat="1" ht="18" customHeight="1" thickTop="1" thickBot="1" x14ac:dyDescent="0.25">
      <c r="A125" s="5">
        <v>101</v>
      </c>
      <c r="B125" s="121" t="s">
        <v>145</v>
      </c>
      <c r="C125" s="133">
        <v>25</v>
      </c>
      <c r="D125" s="122"/>
      <c r="E125" s="122" t="s">
        <v>12</v>
      </c>
      <c r="F125" s="123" t="s">
        <v>146</v>
      </c>
      <c r="G125" s="127"/>
      <c r="H125" s="50"/>
      <c r="I125" s="93">
        <f t="shared" si="5"/>
        <v>0</v>
      </c>
      <c r="J125" s="7"/>
      <c r="K125" s="15"/>
      <c r="L125" s="8"/>
      <c r="M125" s="7"/>
      <c r="N125" s="7"/>
      <c r="O125" s="7"/>
      <c r="P125" s="7"/>
      <c r="Q125" s="7"/>
      <c r="R125" s="7"/>
      <c r="S125" s="7"/>
      <c r="T125" s="7"/>
      <c r="U125" s="7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</row>
    <row r="126" spans="1:131" s="13" customFormat="1" ht="18" customHeight="1" thickTop="1" x14ac:dyDescent="0.2">
      <c r="A126" s="5"/>
      <c r="B126" s="59"/>
      <c r="C126" s="50"/>
      <c r="D126" s="50"/>
      <c r="E126" s="51" t="s">
        <v>12</v>
      </c>
      <c r="F126" s="50"/>
      <c r="G126" s="124">
        <f>SUM(G116:G125)</f>
        <v>0</v>
      </c>
      <c r="H126" s="39"/>
      <c r="I126" s="138">
        <f>SUM(I116:I125)</f>
        <v>0</v>
      </c>
      <c r="J126" s="6"/>
      <c r="K126" s="15" t="s">
        <v>192</v>
      </c>
      <c r="L126" s="15"/>
      <c r="M126" s="6"/>
      <c r="N126" s="6"/>
      <c r="O126" s="6"/>
      <c r="P126" s="6"/>
      <c r="Q126" s="6"/>
      <c r="R126" s="6"/>
      <c r="S126" s="6"/>
      <c r="T126" s="6"/>
      <c r="U126" s="6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</row>
    <row r="127" spans="1:131" s="13" customFormat="1" ht="18" customHeight="1" thickBot="1" x14ac:dyDescent="0.25">
      <c r="A127" s="5"/>
      <c r="B127" s="59"/>
      <c r="C127" s="62"/>
      <c r="D127" s="62"/>
      <c r="E127" s="62"/>
      <c r="F127" s="50"/>
      <c r="G127" s="102"/>
      <c r="H127" s="17"/>
      <c r="I127" s="103"/>
      <c r="J127" s="6"/>
      <c r="K127" s="15"/>
      <c r="L127" s="89">
        <v>42923</v>
      </c>
      <c r="M127" s="6"/>
      <c r="N127" s="6"/>
      <c r="O127" s="6"/>
      <c r="P127" s="6"/>
      <c r="Q127" s="6"/>
      <c r="R127" s="6"/>
      <c r="S127" s="6"/>
      <c r="T127" s="6"/>
      <c r="U127" s="6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</row>
    <row r="128" spans="1:131" ht="18" customHeight="1" thickTop="1" thickBot="1" x14ac:dyDescent="0.25">
      <c r="B128" s="12" t="s">
        <v>156</v>
      </c>
      <c r="C128" s="36" t="s">
        <v>2</v>
      </c>
      <c r="D128" s="36"/>
      <c r="E128" s="36" t="s">
        <v>0</v>
      </c>
      <c r="F128" s="37"/>
      <c r="G128" s="100" t="s">
        <v>3</v>
      </c>
      <c r="H128" s="17"/>
      <c r="I128" s="128"/>
      <c r="J128" s="21"/>
      <c r="L128" s="89"/>
    </row>
    <row r="129" spans="1:131" ht="18" customHeight="1" thickTop="1" thickBot="1" x14ac:dyDescent="0.25">
      <c r="A129" s="5">
        <v>102</v>
      </c>
      <c r="B129" s="114" t="s">
        <v>124</v>
      </c>
      <c r="C129" s="41">
        <v>50</v>
      </c>
      <c r="D129" s="41"/>
      <c r="E129" s="41">
        <v>250</v>
      </c>
      <c r="F129" s="66" t="s">
        <v>181</v>
      </c>
      <c r="G129" s="42"/>
      <c r="H129" s="17"/>
      <c r="I129" s="93">
        <f t="shared" ref="I129:I140" si="6">SUM(C129*G129)</f>
        <v>0</v>
      </c>
      <c r="J129" s="21"/>
      <c r="L129" s="89">
        <v>42923</v>
      </c>
    </row>
    <row r="130" spans="1:131" ht="18" customHeight="1" thickTop="1" thickBot="1" x14ac:dyDescent="0.25">
      <c r="A130" s="5">
        <v>103</v>
      </c>
      <c r="B130" s="114" t="s">
        <v>125</v>
      </c>
      <c r="C130" s="41">
        <v>100</v>
      </c>
      <c r="D130" s="41"/>
      <c r="E130" s="41">
        <v>500</v>
      </c>
      <c r="F130" s="66" t="s">
        <v>157</v>
      </c>
      <c r="G130" s="42"/>
      <c r="H130" s="17"/>
      <c r="I130" s="93">
        <f t="shared" si="6"/>
        <v>0</v>
      </c>
      <c r="J130" s="21"/>
      <c r="L130" s="89"/>
    </row>
    <row r="131" spans="1:131" s="6" customFormat="1" ht="18" customHeight="1" thickTop="1" thickBot="1" x14ac:dyDescent="0.25">
      <c r="A131" s="5">
        <v>104</v>
      </c>
      <c r="B131" s="14" t="s">
        <v>149</v>
      </c>
      <c r="C131" s="41">
        <v>500</v>
      </c>
      <c r="D131" s="41"/>
      <c r="E131" s="41">
        <v>500</v>
      </c>
      <c r="F131" s="90" t="s">
        <v>31</v>
      </c>
      <c r="G131" s="107"/>
      <c r="H131" s="50"/>
      <c r="I131" s="93">
        <f t="shared" si="6"/>
        <v>0</v>
      </c>
      <c r="K131" s="15"/>
      <c r="L131" s="89">
        <v>42923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</row>
    <row r="132" spans="1:131" ht="18" customHeight="1" thickTop="1" thickBot="1" x14ac:dyDescent="0.25">
      <c r="A132" s="5">
        <v>105</v>
      </c>
      <c r="B132" s="14" t="s">
        <v>28</v>
      </c>
      <c r="C132" s="41">
        <v>100</v>
      </c>
      <c r="D132" s="41"/>
      <c r="E132" s="41">
        <v>200</v>
      </c>
      <c r="F132" s="66" t="s">
        <v>189</v>
      </c>
      <c r="G132" s="42"/>
      <c r="H132" s="17"/>
      <c r="I132" s="93">
        <f t="shared" si="6"/>
        <v>0</v>
      </c>
      <c r="J132" s="21"/>
      <c r="L132" s="89">
        <v>42923</v>
      </c>
    </row>
    <row r="133" spans="1:131" ht="18" customHeight="1" thickTop="1" thickBot="1" x14ac:dyDescent="0.25">
      <c r="A133" s="5">
        <v>106</v>
      </c>
      <c r="B133" s="14" t="s">
        <v>77</v>
      </c>
      <c r="C133" s="41">
        <v>100</v>
      </c>
      <c r="D133" s="41"/>
      <c r="E133" s="41">
        <v>100</v>
      </c>
      <c r="F133" s="90" t="s">
        <v>32</v>
      </c>
      <c r="G133" s="42"/>
      <c r="H133" s="17"/>
      <c r="I133" s="93">
        <f t="shared" si="6"/>
        <v>0</v>
      </c>
      <c r="J133" s="21"/>
      <c r="L133" s="89">
        <v>42923</v>
      </c>
    </row>
    <row r="134" spans="1:131" ht="18" customHeight="1" thickTop="1" thickBot="1" x14ac:dyDescent="0.25">
      <c r="A134" s="5">
        <v>107</v>
      </c>
      <c r="B134" s="14" t="s">
        <v>41</v>
      </c>
      <c r="C134" s="41">
        <v>25</v>
      </c>
      <c r="D134" s="41"/>
      <c r="E134" s="41">
        <v>200</v>
      </c>
      <c r="F134" s="66" t="s">
        <v>190</v>
      </c>
      <c r="G134" s="42"/>
      <c r="H134" s="17"/>
      <c r="I134" s="93">
        <f t="shared" si="6"/>
        <v>0</v>
      </c>
      <c r="J134" s="21"/>
      <c r="L134" s="89">
        <v>42923</v>
      </c>
    </row>
    <row r="135" spans="1:131" ht="18" customHeight="1" thickTop="1" thickBot="1" x14ac:dyDescent="0.25">
      <c r="A135" s="5">
        <v>108</v>
      </c>
      <c r="B135" s="14" t="s">
        <v>42</v>
      </c>
      <c r="C135" s="41">
        <v>200</v>
      </c>
      <c r="D135" s="41"/>
      <c r="E135" s="41">
        <v>200</v>
      </c>
      <c r="F135" s="90" t="s">
        <v>32</v>
      </c>
      <c r="G135" s="107"/>
      <c r="H135" s="50"/>
      <c r="I135" s="93">
        <f t="shared" si="6"/>
        <v>0</v>
      </c>
      <c r="L135" s="89">
        <v>42923</v>
      </c>
    </row>
    <row r="136" spans="1:131" ht="18" customHeight="1" thickTop="1" thickBot="1" x14ac:dyDescent="0.25">
      <c r="A136" s="6">
        <v>109</v>
      </c>
      <c r="B136" s="14" t="s">
        <v>11</v>
      </c>
      <c r="C136" s="41">
        <v>200</v>
      </c>
      <c r="D136" s="41"/>
      <c r="E136" s="41">
        <v>200</v>
      </c>
      <c r="F136" s="90" t="s">
        <v>32</v>
      </c>
      <c r="G136" s="109"/>
      <c r="H136" s="50"/>
      <c r="I136" s="93">
        <f t="shared" si="6"/>
        <v>0</v>
      </c>
      <c r="J136" s="7"/>
    </row>
    <row r="137" spans="1:131" s="13" customFormat="1" ht="18" customHeight="1" thickTop="1" thickBot="1" x14ac:dyDescent="0.25">
      <c r="A137" s="5">
        <v>110</v>
      </c>
      <c r="B137" s="14" t="s">
        <v>43</v>
      </c>
      <c r="C137" s="41">
        <v>100</v>
      </c>
      <c r="D137" s="41"/>
      <c r="E137" s="41">
        <v>500</v>
      </c>
      <c r="F137" s="90" t="s">
        <v>169</v>
      </c>
      <c r="G137" s="42"/>
      <c r="H137" s="17"/>
      <c r="I137" s="93">
        <f t="shared" si="6"/>
        <v>0</v>
      </c>
      <c r="J137" s="21"/>
      <c r="K137" s="15"/>
      <c r="L137" s="8"/>
      <c r="M137" s="7"/>
      <c r="N137" s="7"/>
      <c r="O137" s="7"/>
      <c r="P137" s="7"/>
      <c r="Q137" s="7"/>
      <c r="R137" s="7"/>
      <c r="S137" s="7"/>
      <c r="T137" s="7"/>
      <c r="U137" s="7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</row>
    <row r="138" spans="1:131" ht="18" customHeight="1" thickTop="1" thickBot="1" x14ac:dyDescent="0.25">
      <c r="A138" s="5">
        <v>111</v>
      </c>
      <c r="B138" s="14" t="s">
        <v>27</v>
      </c>
      <c r="C138" s="41">
        <v>100</v>
      </c>
      <c r="D138" s="41"/>
      <c r="E138" s="41">
        <v>100</v>
      </c>
      <c r="F138" s="90" t="s">
        <v>32</v>
      </c>
      <c r="G138" s="42"/>
      <c r="H138" s="17"/>
      <c r="I138" s="93">
        <f t="shared" si="6"/>
        <v>0</v>
      </c>
      <c r="J138" s="21"/>
      <c r="L138" s="89">
        <v>42923</v>
      </c>
    </row>
    <row r="139" spans="1:131" ht="18" customHeight="1" thickTop="1" thickBot="1" x14ac:dyDescent="0.25">
      <c r="A139" s="5">
        <v>112</v>
      </c>
      <c r="B139" s="95" t="s">
        <v>83</v>
      </c>
      <c r="C139" s="41">
        <v>500</v>
      </c>
      <c r="D139" s="41"/>
      <c r="E139" s="41">
        <v>500</v>
      </c>
      <c r="F139" s="90" t="s">
        <v>32</v>
      </c>
      <c r="G139" s="42"/>
      <c r="H139" s="17"/>
      <c r="I139" s="93">
        <f t="shared" si="6"/>
        <v>0</v>
      </c>
      <c r="J139" s="21"/>
      <c r="L139" s="89">
        <v>42923</v>
      </c>
    </row>
    <row r="140" spans="1:131" ht="18" customHeight="1" thickTop="1" thickBot="1" x14ac:dyDescent="0.25">
      <c r="A140" s="5">
        <v>113</v>
      </c>
      <c r="B140" s="96" t="s">
        <v>84</v>
      </c>
      <c r="C140" s="47">
        <v>500</v>
      </c>
      <c r="D140" s="47"/>
      <c r="E140" s="47">
        <v>500</v>
      </c>
      <c r="F140" s="131" t="s">
        <v>32</v>
      </c>
      <c r="G140" s="58"/>
      <c r="H140" s="17"/>
      <c r="I140" s="93">
        <f t="shared" si="6"/>
        <v>0</v>
      </c>
      <c r="J140" s="21"/>
      <c r="L140" s="89">
        <v>42923</v>
      </c>
    </row>
    <row r="141" spans="1:131" ht="18" customHeight="1" thickTop="1" x14ac:dyDescent="0.2">
      <c r="B141" s="17"/>
      <c r="C141" s="116"/>
      <c r="D141" s="116"/>
      <c r="E141" s="51" t="s">
        <v>12</v>
      </c>
      <c r="F141" s="54"/>
      <c r="G141" s="102">
        <f>SUM(G129:G140)</f>
        <v>0</v>
      </c>
      <c r="H141" s="17"/>
      <c r="I141" s="137">
        <f>SUM(I129:I140)</f>
        <v>0</v>
      </c>
      <c r="J141" s="21"/>
      <c r="K141" s="15" t="s">
        <v>192</v>
      </c>
      <c r="L141" s="89"/>
    </row>
    <row r="142" spans="1:131" ht="18" customHeight="1" thickBot="1" x14ac:dyDescent="0.25">
      <c r="B142" s="59"/>
      <c r="C142" s="59"/>
      <c r="D142" s="50"/>
      <c r="E142" s="9"/>
      <c r="F142" s="50"/>
      <c r="G142" s="102"/>
      <c r="H142" s="17"/>
      <c r="I142" s="103"/>
      <c r="J142" s="21"/>
      <c r="L142" s="89">
        <v>42923</v>
      </c>
    </row>
    <row r="143" spans="1:131" ht="18" customHeight="1" thickTop="1" x14ac:dyDescent="0.2">
      <c r="B143" s="144" t="s">
        <v>17</v>
      </c>
      <c r="F143" s="25"/>
      <c r="G143" s="129"/>
      <c r="H143" s="17"/>
      <c r="I143" s="130"/>
      <c r="J143" s="21"/>
      <c r="L143" s="89">
        <v>42923</v>
      </c>
    </row>
    <row r="144" spans="1:131" ht="18" customHeight="1" thickBot="1" x14ac:dyDescent="0.25">
      <c r="B144" s="145"/>
      <c r="C144" s="26"/>
      <c r="D144" s="26"/>
      <c r="E144" s="29"/>
      <c r="F144" s="94" t="s">
        <v>5</v>
      </c>
      <c r="G144" s="143">
        <f>SUM(G28+G44+G71+G94+G141+G113+G126+G141)</f>
        <v>0</v>
      </c>
      <c r="H144" s="17"/>
      <c r="I144" s="142">
        <f>SUM(I28+I44+I71+I94+I141+I113+I126+I141)</f>
        <v>0</v>
      </c>
      <c r="J144" s="21"/>
      <c r="L144" s="89">
        <v>42923</v>
      </c>
    </row>
    <row r="145" spans="1:12" ht="18" customHeight="1" thickTop="1" x14ac:dyDescent="0.2">
      <c r="G145" s="50"/>
      <c r="H145" s="50"/>
      <c r="I145" s="140"/>
      <c r="L145" s="89">
        <v>42923</v>
      </c>
    </row>
    <row r="146" spans="1:12" ht="21" customHeight="1" x14ac:dyDescent="0.2">
      <c r="A146" s="6"/>
      <c r="I146" s="139"/>
      <c r="L146" s="89">
        <v>42923</v>
      </c>
    </row>
    <row r="147" spans="1:12" x14ac:dyDescent="0.2">
      <c r="G147" s="94"/>
      <c r="H147" s="94"/>
      <c r="I147" s="141"/>
      <c r="K147" s="32"/>
    </row>
    <row r="148" spans="1:12" x14ac:dyDescent="0.2">
      <c r="L148" s="89">
        <v>42923</v>
      </c>
    </row>
  </sheetData>
  <sheetProtection algorithmName="SHA-512" hashValue="bEbu5QPQqsjt8+Rawmas7LTEt2vCpGMKDFQASZHYQj8Tg3YMKyakF0BWEI8utens56Jtw9qI52YjHrMiEwHZ+A==" saltValue="IFoTsph8NMzTTAx6VxsbCw==" spinCount="100000" sheet="1" objects="1" scenarios="1"/>
  <mergeCells count="8">
    <mergeCell ref="B143:B144"/>
    <mergeCell ref="F2:F3"/>
    <mergeCell ref="K2:K7"/>
    <mergeCell ref="L2:L4"/>
    <mergeCell ref="B3:C3"/>
    <mergeCell ref="I3:I7"/>
    <mergeCell ref="B4:C4"/>
    <mergeCell ref="B5:C5"/>
  </mergeCells>
  <phoneticPr fontId="41" type="noConversion"/>
  <conditionalFormatting sqref="I10">
    <cfRule type="cellIs" dxfId="24" priority="26" operator="greaterThan">
      <formula>250</formula>
    </cfRule>
  </conditionalFormatting>
  <conditionalFormatting sqref="I11">
    <cfRule type="cellIs" dxfId="23" priority="25" operator="greaterThan">
      <formula>$E$11</formula>
    </cfRule>
  </conditionalFormatting>
  <conditionalFormatting sqref="I12">
    <cfRule type="cellIs" dxfId="22" priority="24" operator="greaterThan">
      <formula>$E$11</formula>
    </cfRule>
  </conditionalFormatting>
  <conditionalFormatting sqref="I13">
    <cfRule type="cellIs" dxfId="21" priority="23" operator="greaterThan">
      <formula>$E$11</formula>
    </cfRule>
  </conditionalFormatting>
  <conditionalFormatting sqref="I14">
    <cfRule type="cellIs" dxfId="20" priority="22" operator="greaterThan">
      <formula>$E$11</formula>
    </cfRule>
  </conditionalFormatting>
  <conditionalFormatting sqref="I15">
    <cfRule type="cellIs" dxfId="19" priority="21" operator="greaterThan">
      <formula>$E$11</formula>
    </cfRule>
  </conditionalFormatting>
  <conditionalFormatting sqref="I16">
    <cfRule type="cellIs" dxfId="18" priority="20" operator="greaterThan">
      <formula>$E$11</formula>
    </cfRule>
  </conditionalFormatting>
  <conditionalFormatting sqref="I17">
    <cfRule type="cellIs" dxfId="17" priority="19" operator="greaterThan">
      <formula>$E$11</formula>
    </cfRule>
  </conditionalFormatting>
  <conditionalFormatting sqref="I18">
    <cfRule type="cellIs" dxfId="16" priority="18" operator="greaterThan">
      <formula>$E$11</formula>
    </cfRule>
  </conditionalFormatting>
  <conditionalFormatting sqref="I19">
    <cfRule type="cellIs" dxfId="15" priority="17" operator="greaterThan">
      <formula>$E$11</formula>
    </cfRule>
  </conditionalFormatting>
  <conditionalFormatting sqref="I20">
    <cfRule type="cellIs" dxfId="14" priority="16" operator="greaterThan">
      <formula>$E$11</formula>
    </cfRule>
  </conditionalFormatting>
  <conditionalFormatting sqref="I21">
    <cfRule type="cellIs" dxfId="13" priority="15" operator="greaterThan">
      <formula>$E$11</formula>
    </cfRule>
  </conditionalFormatting>
  <conditionalFormatting sqref="I22">
    <cfRule type="cellIs" dxfId="12" priority="14" operator="greaterThan">
      <formula>$E$11</formula>
    </cfRule>
  </conditionalFormatting>
  <conditionalFormatting sqref="I23">
    <cfRule type="cellIs" dxfId="11" priority="13" operator="greaterThan">
      <formula>$E$11</formula>
    </cfRule>
  </conditionalFormatting>
  <conditionalFormatting sqref="I24">
    <cfRule type="cellIs" dxfId="10" priority="12" operator="greaterThan">
      <formula>$E$11</formula>
    </cfRule>
  </conditionalFormatting>
  <conditionalFormatting sqref="I25">
    <cfRule type="cellIs" dxfId="9" priority="11" operator="greaterThan">
      <formula>$E$11</formula>
    </cfRule>
  </conditionalFormatting>
  <conditionalFormatting sqref="I26">
    <cfRule type="cellIs" dxfId="8" priority="10" operator="greaterThan">
      <formula>$E$11</formula>
    </cfRule>
  </conditionalFormatting>
  <conditionalFormatting sqref="I27">
    <cfRule type="cellIs" dxfId="7" priority="8" operator="greaterThan">
      <formula>$E$11</formula>
    </cfRule>
  </conditionalFormatting>
  <conditionalFormatting sqref="I31">
    <cfRule type="cellIs" dxfId="6" priority="7" operator="greaterThan">
      <formula>$E$11</formula>
    </cfRule>
  </conditionalFormatting>
  <conditionalFormatting sqref="I32:I43">
    <cfRule type="cellIs" dxfId="5" priority="6" operator="greaterThan">
      <formula>$E$11</formula>
    </cfRule>
  </conditionalFormatting>
  <conditionalFormatting sqref="I47:I70">
    <cfRule type="cellIs" dxfId="4" priority="5" operator="greaterThan">
      <formula>$E$11</formula>
    </cfRule>
  </conditionalFormatting>
  <conditionalFormatting sqref="I74:I93">
    <cfRule type="cellIs" dxfId="3" priority="4" operator="greaterThan">
      <formula>$E$11</formula>
    </cfRule>
  </conditionalFormatting>
  <conditionalFormatting sqref="I97:I112">
    <cfRule type="cellIs" dxfId="2" priority="3" operator="greaterThan">
      <formula>$E$11</formula>
    </cfRule>
  </conditionalFormatting>
  <conditionalFormatting sqref="I116:I125">
    <cfRule type="cellIs" dxfId="1" priority="2" operator="greaterThan">
      <formula>$E$11</formula>
    </cfRule>
  </conditionalFormatting>
  <conditionalFormatting sqref="I129:I140">
    <cfRule type="cellIs" dxfId="0" priority="1" operator="greaterThan">
      <formula>$E$11</formula>
    </cfRule>
  </conditionalFormatting>
  <printOptions horizontalCentered="1"/>
  <pageMargins left="1" right="0.75" top="1" bottom="0.5" header="0" footer="0.3"/>
  <pageSetup scale="75" fitToHeight="0" orientation="landscape" horizontalDpi="2400" verticalDpi="2400" r:id="rId1"/>
  <headerFooter>
    <oddFooter>&amp;L&amp;K000000&amp;F&amp;C&amp;K000000Page &amp;P of &amp;N</oddFooter>
  </headerFooter>
  <rowBreaks count="3" manualBreakCount="3">
    <brk id="81" max="16383" man="1"/>
    <brk id="57" max="16383" man="1"/>
    <brk id="1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A1:EB27"/>
  <sheetViews>
    <sheetView showGridLines="0" zoomScale="140" zoomScaleNormal="140" workbookViewId="0">
      <pane xSplit="11" ySplit="28" topLeftCell="L29" activePane="bottomRight" state="frozenSplit"/>
      <selection pane="topRight" activeCell="L1" sqref="L1"/>
      <selection pane="bottomLeft" activeCell="A29" sqref="A29"/>
      <selection pane="bottomRight" activeCell="C26" sqref="C26"/>
    </sheetView>
  </sheetViews>
  <sheetFormatPr defaultColWidth="31.7109375" defaultRowHeight="12.75" x14ac:dyDescent="0.2"/>
  <cols>
    <col min="1" max="1" width="3.140625" style="5" bestFit="1" customWidth="1"/>
    <col min="2" max="2" width="70.42578125" style="24" bestFit="1" customWidth="1"/>
    <col min="3" max="3" width="11" style="15" bestFit="1" customWidth="1"/>
    <col min="4" max="4" width="1.85546875" style="15" customWidth="1"/>
    <col min="5" max="5" width="7.28515625" style="15" customWidth="1"/>
    <col min="6" max="6" width="37.7109375" style="6" customWidth="1"/>
    <col min="7" max="7" width="7.28515625" style="6" bestFit="1" customWidth="1"/>
    <col min="8" max="8" width="1.85546875" style="6" customWidth="1"/>
    <col min="9" max="9" width="6.28515625" style="6" customWidth="1"/>
    <col min="10" max="10" width="1.7109375" style="6" customWidth="1"/>
    <col min="11" max="11" width="9.42578125" style="15" customWidth="1"/>
    <col min="12" max="12" width="19.42578125" style="6" customWidth="1"/>
    <col min="13" max="22" width="12.140625" style="6" customWidth="1"/>
    <col min="23" max="35" width="12.140625" style="35" customWidth="1"/>
    <col min="36" max="36" width="31.7109375" style="35" customWidth="1"/>
    <col min="37" max="45" width="12.140625" style="35" customWidth="1"/>
    <col min="46" max="98" width="31.7109375" style="35"/>
    <col min="99" max="132" width="31.7109375" style="6"/>
    <col min="133" max="296" width="31.7109375" style="9"/>
    <col min="297" max="297" width="82.7109375" style="9" customWidth="1"/>
    <col min="298" max="298" width="15.42578125" style="9" customWidth="1"/>
    <col min="299" max="299" width="34.42578125" style="9" customWidth="1"/>
    <col min="300" max="300" width="11" style="9" customWidth="1"/>
    <col min="301" max="301" width="8.140625" style="9" customWidth="1"/>
    <col min="302" max="552" width="31.7109375" style="9"/>
    <col min="553" max="553" width="82.7109375" style="9" customWidth="1"/>
    <col min="554" max="554" width="15.42578125" style="9" customWidth="1"/>
    <col min="555" max="555" width="34.42578125" style="9" customWidth="1"/>
    <col min="556" max="556" width="11" style="9" customWidth="1"/>
    <col min="557" max="557" width="8.140625" style="9" customWidth="1"/>
    <col min="558" max="808" width="31.7109375" style="9"/>
    <col min="809" max="809" width="82.7109375" style="9" customWidth="1"/>
    <col min="810" max="810" width="15.42578125" style="9" customWidth="1"/>
    <col min="811" max="811" width="34.42578125" style="9" customWidth="1"/>
    <col min="812" max="812" width="11" style="9" customWidth="1"/>
    <col min="813" max="813" width="8.140625" style="9" customWidth="1"/>
    <col min="814" max="1064" width="31.7109375" style="9"/>
    <col min="1065" max="1065" width="82.7109375" style="9" customWidth="1"/>
    <col min="1066" max="1066" width="15.42578125" style="9" customWidth="1"/>
    <col min="1067" max="1067" width="34.42578125" style="9" customWidth="1"/>
    <col min="1068" max="1068" width="11" style="9" customWidth="1"/>
    <col min="1069" max="1069" width="8.140625" style="9" customWidth="1"/>
    <col min="1070" max="1320" width="31.7109375" style="9"/>
    <col min="1321" max="1321" width="82.7109375" style="9" customWidth="1"/>
    <col min="1322" max="1322" width="15.42578125" style="9" customWidth="1"/>
    <col min="1323" max="1323" width="34.42578125" style="9" customWidth="1"/>
    <col min="1324" max="1324" width="11" style="9" customWidth="1"/>
    <col min="1325" max="1325" width="8.140625" style="9" customWidth="1"/>
    <col min="1326" max="1576" width="31.7109375" style="9"/>
    <col min="1577" max="1577" width="82.7109375" style="9" customWidth="1"/>
    <col min="1578" max="1578" width="15.42578125" style="9" customWidth="1"/>
    <col min="1579" max="1579" width="34.42578125" style="9" customWidth="1"/>
    <col min="1580" max="1580" width="11" style="9" customWidth="1"/>
    <col min="1581" max="1581" width="8.140625" style="9" customWidth="1"/>
    <col min="1582" max="1832" width="31.7109375" style="9"/>
    <col min="1833" max="1833" width="82.7109375" style="9" customWidth="1"/>
    <col min="1834" max="1834" width="15.42578125" style="9" customWidth="1"/>
    <col min="1835" max="1835" width="34.42578125" style="9" customWidth="1"/>
    <col min="1836" max="1836" width="11" style="9" customWidth="1"/>
    <col min="1837" max="1837" width="8.140625" style="9" customWidth="1"/>
    <col min="1838" max="2088" width="31.7109375" style="9"/>
    <col min="2089" max="2089" width="82.7109375" style="9" customWidth="1"/>
    <col min="2090" max="2090" width="15.42578125" style="9" customWidth="1"/>
    <col min="2091" max="2091" width="34.42578125" style="9" customWidth="1"/>
    <col min="2092" max="2092" width="11" style="9" customWidth="1"/>
    <col min="2093" max="2093" width="8.140625" style="9" customWidth="1"/>
    <col min="2094" max="2344" width="31.7109375" style="9"/>
    <col min="2345" max="2345" width="82.7109375" style="9" customWidth="1"/>
    <col min="2346" max="2346" width="15.42578125" style="9" customWidth="1"/>
    <col min="2347" max="2347" width="34.42578125" style="9" customWidth="1"/>
    <col min="2348" max="2348" width="11" style="9" customWidth="1"/>
    <col min="2349" max="2349" width="8.140625" style="9" customWidth="1"/>
    <col min="2350" max="2600" width="31.7109375" style="9"/>
    <col min="2601" max="2601" width="82.7109375" style="9" customWidth="1"/>
    <col min="2602" max="2602" width="15.42578125" style="9" customWidth="1"/>
    <col min="2603" max="2603" width="34.42578125" style="9" customWidth="1"/>
    <col min="2604" max="2604" width="11" style="9" customWidth="1"/>
    <col min="2605" max="2605" width="8.140625" style="9" customWidth="1"/>
    <col min="2606" max="2856" width="31.7109375" style="9"/>
    <col min="2857" max="2857" width="82.7109375" style="9" customWidth="1"/>
    <col min="2858" max="2858" width="15.42578125" style="9" customWidth="1"/>
    <col min="2859" max="2859" width="34.42578125" style="9" customWidth="1"/>
    <col min="2860" max="2860" width="11" style="9" customWidth="1"/>
    <col min="2861" max="2861" width="8.140625" style="9" customWidth="1"/>
    <col min="2862" max="3112" width="31.7109375" style="9"/>
    <col min="3113" max="3113" width="82.7109375" style="9" customWidth="1"/>
    <col min="3114" max="3114" width="15.42578125" style="9" customWidth="1"/>
    <col min="3115" max="3115" width="34.42578125" style="9" customWidth="1"/>
    <col min="3116" max="3116" width="11" style="9" customWidth="1"/>
    <col min="3117" max="3117" width="8.140625" style="9" customWidth="1"/>
    <col min="3118" max="3368" width="31.7109375" style="9"/>
    <col min="3369" max="3369" width="82.7109375" style="9" customWidth="1"/>
    <col min="3370" max="3370" width="15.42578125" style="9" customWidth="1"/>
    <col min="3371" max="3371" width="34.42578125" style="9" customWidth="1"/>
    <col min="3372" max="3372" width="11" style="9" customWidth="1"/>
    <col min="3373" max="3373" width="8.140625" style="9" customWidth="1"/>
    <col min="3374" max="3624" width="31.7109375" style="9"/>
    <col min="3625" max="3625" width="82.7109375" style="9" customWidth="1"/>
    <col min="3626" max="3626" width="15.42578125" style="9" customWidth="1"/>
    <col min="3627" max="3627" width="34.42578125" style="9" customWidth="1"/>
    <col min="3628" max="3628" width="11" style="9" customWidth="1"/>
    <col min="3629" max="3629" width="8.140625" style="9" customWidth="1"/>
    <col min="3630" max="3880" width="31.7109375" style="9"/>
    <col min="3881" max="3881" width="82.7109375" style="9" customWidth="1"/>
    <col min="3882" max="3882" width="15.42578125" style="9" customWidth="1"/>
    <col min="3883" max="3883" width="34.42578125" style="9" customWidth="1"/>
    <col min="3884" max="3884" width="11" style="9" customWidth="1"/>
    <col min="3885" max="3885" width="8.140625" style="9" customWidth="1"/>
    <col min="3886" max="4136" width="31.7109375" style="9"/>
    <col min="4137" max="4137" width="82.7109375" style="9" customWidth="1"/>
    <col min="4138" max="4138" width="15.42578125" style="9" customWidth="1"/>
    <col min="4139" max="4139" width="34.42578125" style="9" customWidth="1"/>
    <col min="4140" max="4140" width="11" style="9" customWidth="1"/>
    <col min="4141" max="4141" width="8.140625" style="9" customWidth="1"/>
    <col min="4142" max="4392" width="31.7109375" style="9"/>
    <col min="4393" max="4393" width="82.7109375" style="9" customWidth="1"/>
    <col min="4394" max="4394" width="15.42578125" style="9" customWidth="1"/>
    <col min="4395" max="4395" width="34.42578125" style="9" customWidth="1"/>
    <col min="4396" max="4396" width="11" style="9" customWidth="1"/>
    <col min="4397" max="4397" width="8.140625" style="9" customWidth="1"/>
    <col min="4398" max="4648" width="31.7109375" style="9"/>
    <col min="4649" max="4649" width="82.7109375" style="9" customWidth="1"/>
    <col min="4650" max="4650" width="15.42578125" style="9" customWidth="1"/>
    <col min="4651" max="4651" width="34.42578125" style="9" customWidth="1"/>
    <col min="4652" max="4652" width="11" style="9" customWidth="1"/>
    <col min="4653" max="4653" width="8.140625" style="9" customWidth="1"/>
    <col min="4654" max="4904" width="31.7109375" style="9"/>
    <col min="4905" max="4905" width="82.7109375" style="9" customWidth="1"/>
    <col min="4906" max="4906" width="15.42578125" style="9" customWidth="1"/>
    <col min="4907" max="4907" width="34.42578125" style="9" customWidth="1"/>
    <col min="4908" max="4908" width="11" style="9" customWidth="1"/>
    <col min="4909" max="4909" width="8.140625" style="9" customWidth="1"/>
    <col min="4910" max="5160" width="31.7109375" style="9"/>
    <col min="5161" max="5161" width="82.7109375" style="9" customWidth="1"/>
    <col min="5162" max="5162" width="15.42578125" style="9" customWidth="1"/>
    <col min="5163" max="5163" width="34.42578125" style="9" customWidth="1"/>
    <col min="5164" max="5164" width="11" style="9" customWidth="1"/>
    <col min="5165" max="5165" width="8.140625" style="9" customWidth="1"/>
    <col min="5166" max="5416" width="31.7109375" style="9"/>
    <col min="5417" max="5417" width="82.7109375" style="9" customWidth="1"/>
    <col min="5418" max="5418" width="15.42578125" style="9" customWidth="1"/>
    <col min="5419" max="5419" width="34.42578125" style="9" customWidth="1"/>
    <col min="5420" max="5420" width="11" style="9" customWidth="1"/>
    <col min="5421" max="5421" width="8.140625" style="9" customWidth="1"/>
    <col min="5422" max="5672" width="31.7109375" style="9"/>
    <col min="5673" max="5673" width="82.7109375" style="9" customWidth="1"/>
    <col min="5674" max="5674" width="15.42578125" style="9" customWidth="1"/>
    <col min="5675" max="5675" width="34.42578125" style="9" customWidth="1"/>
    <col min="5676" max="5676" width="11" style="9" customWidth="1"/>
    <col min="5677" max="5677" width="8.140625" style="9" customWidth="1"/>
    <col min="5678" max="5928" width="31.7109375" style="9"/>
    <col min="5929" max="5929" width="82.7109375" style="9" customWidth="1"/>
    <col min="5930" max="5930" width="15.42578125" style="9" customWidth="1"/>
    <col min="5931" max="5931" width="34.42578125" style="9" customWidth="1"/>
    <col min="5932" max="5932" width="11" style="9" customWidth="1"/>
    <col min="5933" max="5933" width="8.140625" style="9" customWidth="1"/>
    <col min="5934" max="6184" width="31.7109375" style="9"/>
    <col min="6185" max="6185" width="82.7109375" style="9" customWidth="1"/>
    <col min="6186" max="6186" width="15.42578125" style="9" customWidth="1"/>
    <col min="6187" max="6187" width="34.42578125" style="9" customWidth="1"/>
    <col min="6188" max="6188" width="11" style="9" customWidth="1"/>
    <col min="6189" max="6189" width="8.140625" style="9" customWidth="1"/>
    <col min="6190" max="6440" width="31.7109375" style="9"/>
    <col min="6441" max="6441" width="82.7109375" style="9" customWidth="1"/>
    <col min="6442" max="6442" width="15.42578125" style="9" customWidth="1"/>
    <col min="6443" max="6443" width="34.42578125" style="9" customWidth="1"/>
    <col min="6444" max="6444" width="11" style="9" customWidth="1"/>
    <col min="6445" max="6445" width="8.140625" style="9" customWidth="1"/>
    <col min="6446" max="6696" width="31.7109375" style="9"/>
    <col min="6697" max="6697" width="82.7109375" style="9" customWidth="1"/>
    <col min="6698" max="6698" width="15.42578125" style="9" customWidth="1"/>
    <col min="6699" max="6699" width="34.42578125" style="9" customWidth="1"/>
    <col min="6700" max="6700" width="11" style="9" customWidth="1"/>
    <col min="6701" max="6701" width="8.140625" style="9" customWidth="1"/>
    <col min="6702" max="6952" width="31.7109375" style="9"/>
    <col min="6953" max="6953" width="82.7109375" style="9" customWidth="1"/>
    <col min="6954" max="6954" width="15.42578125" style="9" customWidth="1"/>
    <col min="6955" max="6955" width="34.42578125" style="9" customWidth="1"/>
    <col min="6956" max="6956" width="11" style="9" customWidth="1"/>
    <col min="6957" max="6957" width="8.140625" style="9" customWidth="1"/>
    <col min="6958" max="7208" width="31.7109375" style="9"/>
    <col min="7209" max="7209" width="82.7109375" style="9" customWidth="1"/>
    <col min="7210" max="7210" width="15.42578125" style="9" customWidth="1"/>
    <col min="7211" max="7211" width="34.42578125" style="9" customWidth="1"/>
    <col min="7212" max="7212" width="11" style="9" customWidth="1"/>
    <col min="7213" max="7213" width="8.140625" style="9" customWidth="1"/>
    <col min="7214" max="7464" width="31.7109375" style="9"/>
    <col min="7465" max="7465" width="82.7109375" style="9" customWidth="1"/>
    <col min="7466" max="7466" width="15.42578125" style="9" customWidth="1"/>
    <col min="7467" max="7467" width="34.42578125" style="9" customWidth="1"/>
    <col min="7468" max="7468" width="11" style="9" customWidth="1"/>
    <col min="7469" max="7469" width="8.140625" style="9" customWidth="1"/>
    <col min="7470" max="7720" width="31.7109375" style="9"/>
    <col min="7721" max="7721" width="82.7109375" style="9" customWidth="1"/>
    <col min="7722" max="7722" width="15.42578125" style="9" customWidth="1"/>
    <col min="7723" max="7723" width="34.42578125" style="9" customWidth="1"/>
    <col min="7724" max="7724" width="11" style="9" customWidth="1"/>
    <col min="7725" max="7725" width="8.140625" style="9" customWidth="1"/>
    <col min="7726" max="7976" width="31.7109375" style="9"/>
    <col min="7977" max="7977" width="82.7109375" style="9" customWidth="1"/>
    <col min="7978" max="7978" width="15.42578125" style="9" customWidth="1"/>
    <col min="7979" max="7979" width="34.42578125" style="9" customWidth="1"/>
    <col min="7980" max="7980" width="11" style="9" customWidth="1"/>
    <col min="7981" max="7981" width="8.140625" style="9" customWidth="1"/>
    <col min="7982" max="8232" width="31.7109375" style="9"/>
    <col min="8233" max="8233" width="82.7109375" style="9" customWidth="1"/>
    <col min="8234" max="8234" width="15.42578125" style="9" customWidth="1"/>
    <col min="8235" max="8235" width="34.42578125" style="9" customWidth="1"/>
    <col min="8236" max="8236" width="11" style="9" customWidth="1"/>
    <col min="8237" max="8237" width="8.140625" style="9" customWidth="1"/>
    <col min="8238" max="8488" width="31.7109375" style="9"/>
    <col min="8489" max="8489" width="82.7109375" style="9" customWidth="1"/>
    <col min="8490" max="8490" width="15.42578125" style="9" customWidth="1"/>
    <col min="8491" max="8491" width="34.42578125" style="9" customWidth="1"/>
    <col min="8492" max="8492" width="11" style="9" customWidth="1"/>
    <col min="8493" max="8493" width="8.140625" style="9" customWidth="1"/>
    <col min="8494" max="8744" width="31.7109375" style="9"/>
    <col min="8745" max="8745" width="82.7109375" style="9" customWidth="1"/>
    <col min="8746" max="8746" width="15.42578125" style="9" customWidth="1"/>
    <col min="8747" max="8747" width="34.42578125" style="9" customWidth="1"/>
    <col min="8748" max="8748" width="11" style="9" customWidth="1"/>
    <col min="8749" max="8749" width="8.140625" style="9" customWidth="1"/>
    <col min="8750" max="9000" width="31.7109375" style="9"/>
    <col min="9001" max="9001" width="82.7109375" style="9" customWidth="1"/>
    <col min="9002" max="9002" width="15.42578125" style="9" customWidth="1"/>
    <col min="9003" max="9003" width="34.42578125" style="9" customWidth="1"/>
    <col min="9004" max="9004" width="11" style="9" customWidth="1"/>
    <col min="9005" max="9005" width="8.140625" style="9" customWidth="1"/>
    <col min="9006" max="9256" width="31.7109375" style="9"/>
    <col min="9257" max="9257" width="82.7109375" style="9" customWidth="1"/>
    <col min="9258" max="9258" width="15.42578125" style="9" customWidth="1"/>
    <col min="9259" max="9259" width="34.42578125" style="9" customWidth="1"/>
    <col min="9260" max="9260" width="11" style="9" customWidth="1"/>
    <col min="9261" max="9261" width="8.140625" style="9" customWidth="1"/>
    <col min="9262" max="9512" width="31.7109375" style="9"/>
    <col min="9513" max="9513" width="82.7109375" style="9" customWidth="1"/>
    <col min="9514" max="9514" width="15.42578125" style="9" customWidth="1"/>
    <col min="9515" max="9515" width="34.42578125" style="9" customWidth="1"/>
    <col min="9516" max="9516" width="11" style="9" customWidth="1"/>
    <col min="9517" max="9517" width="8.140625" style="9" customWidth="1"/>
    <col min="9518" max="9768" width="31.7109375" style="9"/>
    <col min="9769" max="9769" width="82.7109375" style="9" customWidth="1"/>
    <col min="9770" max="9770" width="15.42578125" style="9" customWidth="1"/>
    <col min="9771" max="9771" width="34.42578125" style="9" customWidth="1"/>
    <col min="9772" max="9772" width="11" style="9" customWidth="1"/>
    <col min="9773" max="9773" width="8.140625" style="9" customWidth="1"/>
    <col min="9774" max="10024" width="31.7109375" style="9"/>
    <col min="10025" max="10025" width="82.7109375" style="9" customWidth="1"/>
    <col min="10026" max="10026" width="15.42578125" style="9" customWidth="1"/>
    <col min="10027" max="10027" width="34.42578125" style="9" customWidth="1"/>
    <col min="10028" max="10028" width="11" style="9" customWidth="1"/>
    <col min="10029" max="10029" width="8.140625" style="9" customWidth="1"/>
    <col min="10030" max="10280" width="31.7109375" style="9"/>
    <col min="10281" max="10281" width="82.7109375" style="9" customWidth="1"/>
    <col min="10282" max="10282" width="15.42578125" style="9" customWidth="1"/>
    <col min="10283" max="10283" width="34.42578125" style="9" customWidth="1"/>
    <col min="10284" max="10284" width="11" style="9" customWidth="1"/>
    <col min="10285" max="10285" width="8.140625" style="9" customWidth="1"/>
    <col min="10286" max="10536" width="31.7109375" style="9"/>
    <col min="10537" max="10537" width="82.7109375" style="9" customWidth="1"/>
    <col min="10538" max="10538" width="15.42578125" style="9" customWidth="1"/>
    <col min="10539" max="10539" width="34.42578125" style="9" customWidth="1"/>
    <col min="10540" max="10540" width="11" style="9" customWidth="1"/>
    <col min="10541" max="10541" width="8.140625" style="9" customWidth="1"/>
    <col min="10542" max="10792" width="31.7109375" style="9"/>
    <col min="10793" max="10793" width="82.7109375" style="9" customWidth="1"/>
    <col min="10794" max="10794" width="15.42578125" style="9" customWidth="1"/>
    <col min="10795" max="10795" width="34.42578125" style="9" customWidth="1"/>
    <col min="10796" max="10796" width="11" style="9" customWidth="1"/>
    <col min="10797" max="10797" width="8.140625" style="9" customWidth="1"/>
    <col min="10798" max="11048" width="31.7109375" style="9"/>
    <col min="11049" max="11049" width="82.7109375" style="9" customWidth="1"/>
    <col min="11050" max="11050" width="15.42578125" style="9" customWidth="1"/>
    <col min="11051" max="11051" width="34.42578125" style="9" customWidth="1"/>
    <col min="11052" max="11052" width="11" style="9" customWidth="1"/>
    <col min="11053" max="11053" width="8.140625" style="9" customWidth="1"/>
    <col min="11054" max="11304" width="31.7109375" style="9"/>
    <col min="11305" max="11305" width="82.7109375" style="9" customWidth="1"/>
    <col min="11306" max="11306" width="15.42578125" style="9" customWidth="1"/>
    <col min="11307" max="11307" width="34.42578125" style="9" customWidth="1"/>
    <col min="11308" max="11308" width="11" style="9" customWidth="1"/>
    <col min="11309" max="11309" width="8.140625" style="9" customWidth="1"/>
    <col min="11310" max="11560" width="31.7109375" style="9"/>
    <col min="11561" max="11561" width="82.7109375" style="9" customWidth="1"/>
    <col min="11562" max="11562" width="15.42578125" style="9" customWidth="1"/>
    <col min="11563" max="11563" width="34.42578125" style="9" customWidth="1"/>
    <col min="11564" max="11564" width="11" style="9" customWidth="1"/>
    <col min="11565" max="11565" width="8.140625" style="9" customWidth="1"/>
    <col min="11566" max="11816" width="31.7109375" style="9"/>
    <col min="11817" max="11817" width="82.7109375" style="9" customWidth="1"/>
    <col min="11818" max="11818" width="15.42578125" style="9" customWidth="1"/>
    <col min="11819" max="11819" width="34.42578125" style="9" customWidth="1"/>
    <col min="11820" max="11820" width="11" style="9" customWidth="1"/>
    <col min="11821" max="11821" width="8.140625" style="9" customWidth="1"/>
    <col min="11822" max="12072" width="31.7109375" style="9"/>
    <col min="12073" max="12073" width="82.7109375" style="9" customWidth="1"/>
    <col min="12074" max="12074" width="15.42578125" style="9" customWidth="1"/>
    <col min="12075" max="12075" width="34.42578125" style="9" customWidth="1"/>
    <col min="12076" max="12076" width="11" style="9" customWidth="1"/>
    <col min="12077" max="12077" width="8.140625" style="9" customWidth="1"/>
    <col min="12078" max="12328" width="31.7109375" style="9"/>
    <col min="12329" max="12329" width="82.7109375" style="9" customWidth="1"/>
    <col min="12330" max="12330" width="15.42578125" style="9" customWidth="1"/>
    <col min="12331" max="12331" width="34.42578125" style="9" customWidth="1"/>
    <col min="12332" max="12332" width="11" style="9" customWidth="1"/>
    <col min="12333" max="12333" width="8.140625" style="9" customWidth="1"/>
    <col min="12334" max="12584" width="31.7109375" style="9"/>
    <col min="12585" max="12585" width="82.7109375" style="9" customWidth="1"/>
    <col min="12586" max="12586" width="15.42578125" style="9" customWidth="1"/>
    <col min="12587" max="12587" width="34.42578125" style="9" customWidth="1"/>
    <col min="12588" max="12588" width="11" style="9" customWidth="1"/>
    <col min="12589" max="12589" width="8.140625" style="9" customWidth="1"/>
    <col min="12590" max="12840" width="31.7109375" style="9"/>
    <col min="12841" max="12841" width="82.7109375" style="9" customWidth="1"/>
    <col min="12842" max="12842" width="15.42578125" style="9" customWidth="1"/>
    <col min="12843" max="12843" width="34.42578125" style="9" customWidth="1"/>
    <col min="12844" max="12844" width="11" style="9" customWidth="1"/>
    <col min="12845" max="12845" width="8.140625" style="9" customWidth="1"/>
    <col min="12846" max="13096" width="31.7109375" style="9"/>
    <col min="13097" max="13097" width="82.7109375" style="9" customWidth="1"/>
    <col min="13098" max="13098" width="15.42578125" style="9" customWidth="1"/>
    <col min="13099" max="13099" width="34.42578125" style="9" customWidth="1"/>
    <col min="13100" max="13100" width="11" style="9" customWidth="1"/>
    <col min="13101" max="13101" width="8.140625" style="9" customWidth="1"/>
    <col min="13102" max="13352" width="31.7109375" style="9"/>
    <col min="13353" max="13353" width="82.7109375" style="9" customWidth="1"/>
    <col min="13354" max="13354" width="15.42578125" style="9" customWidth="1"/>
    <col min="13355" max="13355" width="34.42578125" style="9" customWidth="1"/>
    <col min="13356" max="13356" width="11" style="9" customWidth="1"/>
    <col min="13357" max="13357" width="8.140625" style="9" customWidth="1"/>
    <col min="13358" max="13608" width="31.7109375" style="9"/>
    <col min="13609" max="13609" width="82.7109375" style="9" customWidth="1"/>
    <col min="13610" max="13610" width="15.42578125" style="9" customWidth="1"/>
    <col min="13611" max="13611" width="34.42578125" style="9" customWidth="1"/>
    <col min="13612" max="13612" width="11" style="9" customWidth="1"/>
    <col min="13613" max="13613" width="8.140625" style="9" customWidth="1"/>
    <col min="13614" max="13864" width="31.7109375" style="9"/>
    <col min="13865" max="13865" width="82.7109375" style="9" customWidth="1"/>
    <col min="13866" max="13866" width="15.42578125" style="9" customWidth="1"/>
    <col min="13867" max="13867" width="34.42578125" style="9" customWidth="1"/>
    <col min="13868" max="13868" width="11" style="9" customWidth="1"/>
    <col min="13869" max="13869" width="8.140625" style="9" customWidth="1"/>
    <col min="13870" max="14120" width="31.7109375" style="9"/>
    <col min="14121" max="14121" width="82.7109375" style="9" customWidth="1"/>
    <col min="14122" max="14122" width="15.42578125" style="9" customWidth="1"/>
    <col min="14123" max="14123" width="34.42578125" style="9" customWidth="1"/>
    <col min="14124" max="14124" width="11" style="9" customWidth="1"/>
    <col min="14125" max="14125" width="8.140625" style="9" customWidth="1"/>
    <col min="14126" max="14376" width="31.7109375" style="9"/>
    <col min="14377" max="14377" width="82.7109375" style="9" customWidth="1"/>
    <col min="14378" max="14378" width="15.42578125" style="9" customWidth="1"/>
    <col min="14379" max="14379" width="34.42578125" style="9" customWidth="1"/>
    <col min="14380" max="14380" width="11" style="9" customWidth="1"/>
    <col min="14381" max="14381" width="8.140625" style="9" customWidth="1"/>
    <col min="14382" max="14632" width="31.7109375" style="9"/>
    <col min="14633" max="14633" width="82.7109375" style="9" customWidth="1"/>
    <col min="14634" max="14634" width="15.42578125" style="9" customWidth="1"/>
    <col min="14635" max="14635" width="34.42578125" style="9" customWidth="1"/>
    <col min="14636" max="14636" width="11" style="9" customWidth="1"/>
    <col min="14637" max="14637" width="8.140625" style="9" customWidth="1"/>
    <col min="14638" max="14888" width="31.7109375" style="9"/>
    <col min="14889" max="14889" width="82.7109375" style="9" customWidth="1"/>
    <col min="14890" max="14890" width="15.42578125" style="9" customWidth="1"/>
    <col min="14891" max="14891" width="34.42578125" style="9" customWidth="1"/>
    <col min="14892" max="14892" width="11" style="9" customWidth="1"/>
    <col min="14893" max="14893" width="8.140625" style="9" customWidth="1"/>
    <col min="14894" max="15144" width="31.7109375" style="9"/>
    <col min="15145" max="15145" width="82.7109375" style="9" customWidth="1"/>
    <col min="15146" max="15146" width="15.42578125" style="9" customWidth="1"/>
    <col min="15147" max="15147" width="34.42578125" style="9" customWidth="1"/>
    <col min="15148" max="15148" width="11" style="9" customWidth="1"/>
    <col min="15149" max="15149" width="8.140625" style="9" customWidth="1"/>
    <col min="15150" max="15400" width="31.7109375" style="9"/>
    <col min="15401" max="15401" width="82.7109375" style="9" customWidth="1"/>
    <col min="15402" max="15402" width="15.42578125" style="9" customWidth="1"/>
    <col min="15403" max="15403" width="34.42578125" style="9" customWidth="1"/>
    <col min="15404" max="15404" width="11" style="9" customWidth="1"/>
    <col min="15405" max="15405" width="8.140625" style="9" customWidth="1"/>
    <col min="15406" max="15656" width="31.7109375" style="9"/>
    <col min="15657" max="15657" width="82.7109375" style="9" customWidth="1"/>
    <col min="15658" max="15658" width="15.42578125" style="9" customWidth="1"/>
    <col min="15659" max="15659" width="34.42578125" style="9" customWidth="1"/>
    <col min="15660" max="15660" width="11" style="9" customWidth="1"/>
    <col min="15661" max="15661" width="8.140625" style="9" customWidth="1"/>
    <col min="15662" max="15912" width="31.7109375" style="9"/>
    <col min="15913" max="15913" width="82.7109375" style="9" customWidth="1"/>
    <col min="15914" max="15914" width="15.42578125" style="9" customWidth="1"/>
    <col min="15915" max="15915" width="34.42578125" style="9" customWidth="1"/>
    <col min="15916" max="15916" width="11" style="9" customWidth="1"/>
    <col min="15917" max="15917" width="8.140625" style="9" customWidth="1"/>
    <col min="15918" max="16168" width="31.7109375" style="9"/>
    <col min="16169" max="16169" width="82.7109375" style="9" customWidth="1"/>
    <col min="16170" max="16170" width="15.42578125" style="9" customWidth="1"/>
    <col min="16171" max="16171" width="34.42578125" style="9" customWidth="1"/>
    <col min="16172" max="16172" width="11" style="9" customWidth="1"/>
    <col min="16173" max="16173" width="8.140625" style="9" customWidth="1"/>
    <col min="16174" max="16384" width="31.7109375" style="9"/>
  </cols>
  <sheetData>
    <row r="1" spans="1:132" ht="13.5" thickBot="1" x14ac:dyDescent="0.25"/>
    <row r="2" spans="1:132" s="3" customFormat="1" ht="45.95" customHeight="1" x14ac:dyDescent="0.2">
      <c r="A2" s="1"/>
      <c r="B2" s="161" t="s">
        <v>36</v>
      </c>
      <c r="C2" s="161"/>
      <c r="D2" s="161"/>
      <c r="E2" s="64"/>
      <c r="F2" s="65"/>
      <c r="G2" s="27"/>
      <c r="H2" s="2"/>
      <c r="I2" s="35"/>
      <c r="J2" s="4"/>
      <c r="K2" s="162" t="s">
        <v>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1.95" customHeight="1" thickBot="1" x14ac:dyDescent="0.25">
      <c r="B3" s="35"/>
      <c r="C3" s="35"/>
      <c r="D3" s="31"/>
      <c r="E3" s="165"/>
      <c r="F3" s="30"/>
      <c r="G3" s="30"/>
      <c r="I3" s="35"/>
      <c r="J3" s="7"/>
      <c r="K3" s="163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32" ht="12.95" customHeight="1" thickTop="1" x14ac:dyDescent="0.2">
      <c r="B4" s="35"/>
      <c r="C4" s="35"/>
      <c r="D4" s="34"/>
      <c r="E4" s="165"/>
      <c r="F4" s="166" t="s">
        <v>21</v>
      </c>
      <c r="G4" s="168"/>
      <c r="I4" s="35"/>
      <c r="J4" s="7"/>
      <c r="K4" s="163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32" ht="12.95" customHeight="1" thickBot="1" x14ac:dyDescent="0.25">
      <c r="B5" s="35"/>
      <c r="C5" s="35"/>
      <c r="D5" s="34"/>
      <c r="E5" s="165"/>
      <c r="F5" s="167"/>
      <c r="G5" s="169"/>
      <c r="I5" s="35"/>
      <c r="J5" s="7"/>
      <c r="K5" s="163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32" ht="14.1" customHeight="1" thickTop="1" x14ac:dyDescent="0.2">
      <c r="B6" s="30"/>
      <c r="C6" s="30"/>
      <c r="D6" s="32"/>
      <c r="E6" s="165"/>
      <c r="F6" s="166" t="s">
        <v>22</v>
      </c>
      <c r="G6" s="168"/>
      <c r="I6" s="35"/>
      <c r="J6" s="7"/>
      <c r="K6" s="163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32" ht="18.95" customHeight="1" thickBot="1" x14ac:dyDescent="0.25">
      <c r="B7" s="35"/>
      <c r="C7" s="35"/>
      <c r="D7" s="33"/>
      <c r="E7" s="165"/>
      <c r="F7" s="167"/>
      <c r="G7" s="169"/>
      <c r="I7" s="35"/>
      <c r="J7" s="7"/>
      <c r="K7" s="164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32" ht="15.75" thickTop="1" thickBot="1" x14ac:dyDescent="0.25">
      <c r="B8" s="30"/>
      <c r="C8" s="30"/>
      <c r="D8" s="32"/>
      <c r="E8" s="19"/>
      <c r="I8" s="30"/>
      <c r="J8" s="30"/>
      <c r="K8" s="32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32" s="13" customFormat="1" ht="15.75" thickTop="1" thickBot="1" x14ac:dyDescent="0.25">
      <c r="A9" s="5"/>
      <c r="B9" s="12" t="s">
        <v>16</v>
      </c>
      <c r="C9" s="36" t="s">
        <v>2</v>
      </c>
      <c r="D9" s="36"/>
      <c r="E9" s="36" t="s">
        <v>0</v>
      </c>
      <c r="F9" s="37"/>
      <c r="G9" s="38" t="s">
        <v>3</v>
      </c>
      <c r="H9" s="39"/>
      <c r="I9" s="40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</row>
    <row r="10" spans="1:132" ht="13.5" thickTop="1" x14ac:dyDescent="0.2">
      <c r="B10" s="14" t="s">
        <v>6</v>
      </c>
      <c r="C10" s="41">
        <v>200</v>
      </c>
      <c r="D10" s="41"/>
      <c r="E10" s="41">
        <v>200</v>
      </c>
      <c r="F10" s="66" t="s">
        <v>30</v>
      </c>
      <c r="G10" s="42"/>
      <c r="H10" s="17"/>
      <c r="I10" s="43">
        <f>IF(G10=1,G10*C10,0)</f>
        <v>0</v>
      </c>
      <c r="K10" s="15" t="str">
        <f t="shared" ref="K10" si="0">IF((OR(G10=0,G10=1)),"OK","PROBLEM")</f>
        <v>OK</v>
      </c>
    </row>
    <row r="11" spans="1:132" x14ac:dyDescent="0.2">
      <c r="B11" s="14"/>
      <c r="C11" s="41"/>
      <c r="D11" s="41"/>
      <c r="E11" s="41"/>
      <c r="F11" s="66"/>
      <c r="G11" s="69"/>
      <c r="H11" s="17"/>
      <c r="I11" s="68"/>
      <c r="W11"/>
      <c r="X11"/>
    </row>
    <row r="12" spans="1:132" x14ac:dyDescent="0.2">
      <c r="B12" s="14" t="s">
        <v>8</v>
      </c>
      <c r="C12" s="41">
        <v>50</v>
      </c>
      <c r="D12" s="41"/>
      <c r="E12" s="41">
        <v>200</v>
      </c>
      <c r="F12" s="66" t="s">
        <v>15</v>
      </c>
      <c r="G12" s="42"/>
      <c r="H12" s="17"/>
      <c r="I12" s="44">
        <f>IF(G12*C12&gt;E12,E12,G12*C12)</f>
        <v>0</v>
      </c>
      <c r="K12" s="15" t="str">
        <f t="shared" ref="K12:K18" si="1">IF(I12&gt;E12,"PROBLEM","OK")</f>
        <v>OK</v>
      </c>
      <c r="W12"/>
      <c r="X12"/>
    </row>
    <row r="13" spans="1:132" x14ac:dyDescent="0.2">
      <c r="B13" s="23"/>
      <c r="C13" s="45"/>
      <c r="D13" s="45"/>
      <c r="E13" s="45"/>
      <c r="F13" s="66"/>
      <c r="G13" s="70"/>
      <c r="H13" s="17"/>
      <c r="I13" s="68"/>
      <c r="W13"/>
      <c r="X13"/>
    </row>
    <row r="14" spans="1:132" s="22" customFormat="1" ht="15" x14ac:dyDescent="0.2">
      <c r="A14" s="5"/>
      <c r="B14" s="14" t="s">
        <v>23</v>
      </c>
      <c r="C14" s="41">
        <v>20</v>
      </c>
      <c r="D14" s="41"/>
      <c r="E14" s="41" t="s">
        <v>12</v>
      </c>
      <c r="F14" s="66" t="s">
        <v>13</v>
      </c>
      <c r="G14" s="42"/>
      <c r="H14" s="17"/>
      <c r="I14" s="44">
        <f>IF(G14*C14&gt;E14,E14,G14*C14)</f>
        <v>0</v>
      </c>
      <c r="J14" s="21"/>
      <c r="K14" s="15" t="str">
        <f t="shared" ref="K14" si="2">IF(I14&gt;E14,"PROBLEM","OK")</f>
        <v>OK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s="22" customFormat="1" ht="15" x14ac:dyDescent="0.2">
      <c r="A15" s="5"/>
      <c r="B15" s="23"/>
      <c r="C15" s="45"/>
      <c r="D15" s="45"/>
      <c r="E15" s="45"/>
      <c r="F15" s="66"/>
      <c r="G15" s="70"/>
      <c r="H15" s="17"/>
      <c r="I15" s="68"/>
      <c r="J15" s="21"/>
      <c r="K15" s="1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1:132" s="22" customFormat="1" ht="24" x14ac:dyDescent="0.2">
      <c r="A16" s="5"/>
      <c r="B16" s="14" t="s">
        <v>7</v>
      </c>
      <c r="C16" s="60" t="s">
        <v>33</v>
      </c>
      <c r="D16" s="60"/>
      <c r="E16" s="41" t="s">
        <v>12</v>
      </c>
      <c r="F16" s="66" t="s">
        <v>14</v>
      </c>
      <c r="G16" s="42"/>
      <c r="H16" s="17"/>
      <c r="I16" s="44">
        <f>(G16/50)*10</f>
        <v>0</v>
      </c>
      <c r="J16" s="6"/>
      <c r="K16" s="15" t="str">
        <f t="shared" ref="K16" si="3">IF(I16&gt;E16,"PROBLEM","OK")</f>
        <v>OK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</row>
    <row r="17" spans="1:98" x14ac:dyDescent="0.2">
      <c r="B17" s="23"/>
      <c r="C17" s="45"/>
      <c r="D17" s="45"/>
      <c r="E17" s="45"/>
      <c r="F17" s="66"/>
      <c r="G17" s="70"/>
      <c r="H17" s="17"/>
      <c r="I17" s="68"/>
      <c r="W17"/>
      <c r="X17"/>
    </row>
    <row r="18" spans="1:98" ht="13.5" thickBot="1" x14ac:dyDescent="0.25">
      <c r="B18" s="16" t="s">
        <v>25</v>
      </c>
      <c r="C18" s="47" t="s">
        <v>20</v>
      </c>
      <c r="D18" s="47"/>
      <c r="E18" s="47">
        <v>1500</v>
      </c>
      <c r="F18" s="67" t="s">
        <v>19</v>
      </c>
      <c r="G18" s="48"/>
      <c r="H18" s="17"/>
      <c r="I18" s="49">
        <f>IF(     OR(G4=0,G6=0),  0,   IF(        ((G$6-G$4)/G$4)*4500&gt;E18,1500,   ((G$6-G$4)/G$4)*4500        )     )</f>
        <v>0</v>
      </c>
      <c r="K18" s="15" t="str">
        <f t="shared" si="1"/>
        <v>OK</v>
      </c>
      <c r="W18"/>
      <c r="X18"/>
    </row>
    <row r="19" spans="1:98" s="6" customFormat="1" ht="15" thickTop="1" x14ac:dyDescent="0.2">
      <c r="A19" s="5"/>
      <c r="B19" s="18"/>
      <c r="C19" s="53"/>
      <c r="D19" s="53"/>
      <c r="E19" s="53"/>
      <c r="F19" s="54"/>
      <c r="G19" s="55"/>
      <c r="H19" s="50"/>
      <c r="I19" s="63"/>
      <c r="J19" s="7"/>
      <c r="K19" s="2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</row>
    <row r="25" spans="1:98" ht="13.5" thickBot="1" x14ac:dyDescent="0.25"/>
    <row r="26" spans="1:98" ht="14.25" thickTop="1" thickBot="1" x14ac:dyDescent="0.25">
      <c r="B26" s="71"/>
      <c r="C26" s="72"/>
    </row>
    <row r="27" spans="1:98" ht="13.5" thickTop="1" x14ac:dyDescent="0.2"/>
  </sheetData>
  <mergeCells count="7">
    <mergeCell ref="B2:D2"/>
    <mergeCell ref="K2:K7"/>
    <mergeCell ref="E3:E7"/>
    <mergeCell ref="F4:F5"/>
    <mergeCell ref="G4:G5"/>
    <mergeCell ref="F6:F7"/>
    <mergeCell ref="G6:G7"/>
  </mergeCells>
  <printOptions horizontalCentered="1"/>
  <pageMargins left="1" right="0.75" top="0.5" bottom="0.5" header="0" footer="0.3"/>
  <pageSetup scale="82" fitToHeight="0" orientation="landscape" horizontalDpi="4294967292" verticalDpi="4294967292"/>
  <headerFooter>
    <oddFooter>&amp;L&amp;K000000&amp;F&amp;C&amp;K000000Page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Club Entry Form </vt:lpstr>
      <vt:lpstr>Ref. Equations</vt:lpstr>
      <vt:lpstr>'Club Entry Form '!Print_Area</vt:lpstr>
      <vt:lpstr>'Ref. Equations'!Print_Area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Steven T. Sager, Esq.</cp:lastModifiedBy>
  <cp:lastPrinted>2018-03-05T14:12:32Z</cp:lastPrinted>
  <dcterms:created xsi:type="dcterms:W3CDTF">2013-03-13T01:55:41Z</dcterms:created>
  <dcterms:modified xsi:type="dcterms:W3CDTF">2018-06-29T18:38:23Z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